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r\AppData\Local\Microsoft\Windows\INetCache\Content.Outlook\KTSQWAMC\"/>
    </mc:Choice>
  </mc:AlternateContent>
  <xr:revisionPtr revIDLastSave="0" documentId="13_ncr:1_{11AE56C1-86C4-46C3-9C06-4BB455D27941}" xr6:coauthVersionLast="45" xr6:coauthVersionMax="45" xr10:uidLastSave="{00000000-0000-0000-0000-000000000000}"/>
  <bookViews>
    <workbookView xWindow="28680" yWindow="-120" windowWidth="29040" windowHeight="15840" xr2:uid="{A298EE65-856C-40F1-AB26-555DBD734735}"/>
  </bookViews>
  <sheets>
    <sheet name="Month-on-Month" sheetId="9" r:id="rId1"/>
    <sheet name="Year_on_year" sheetId="8" r:id="rId2"/>
    <sheet name="Quarter-on-quarter" sheetId="11" r:id="rId3"/>
    <sheet name="Tables" sheetId="13" r:id="rId4"/>
    <sheet name="Fiji" sheetId="1" r:id="rId5"/>
    <sheet name="PNG" sheetId="3" r:id="rId6"/>
    <sheet name="Tonga" sheetId="5" r:id="rId7"/>
    <sheet name="Samoa" sheetId="6" r:id="rId8"/>
    <sheet name="Solomon Islands" sheetId="7" r:id="rId9"/>
    <sheet name="Vanuatu" sheetId="4" r:id="rId10"/>
    <sheet name="Cook Islands" sheetId="14" r:id="rId11"/>
    <sheet name="Tuvalu" sheetId="15" r:id="rId12"/>
  </sheets>
  <externalReferences>
    <externalReference r:id="rId13"/>
  </externalReferences>
  <calcPr calcId="191028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3" i="1" l="1"/>
  <c r="V32" i="1"/>
  <c r="V31" i="1"/>
  <c r="V30" i="1"/>
  <c r="EY12" i="13" l="1"/>
  <c r="EX12" i="13"/>
  <c r="EQ12" i="13"/>
  <c r="EP12" i="13"/>
  <c r="DT12" i="13"/>
  <c r="DS12" i="13"/>
  <c r="EB12" i="13"/>
  <c r="EA12" i="13"/>
  <c r="DM12" i="13" l="1"/>
  <c r="DK12" i="13"/>
  <c r="Z76" i="6" l="1"/>
  <c r="Y76" i="6"/>
  <c r="AA76" i="6" l="1"/>
  <c r="FU8" i="13"/>
  <c r="FM8" i="13"/>
  <c r="HW11" i="13"/>
  <c r="ER11" i="13" l="1"/>
  <c r="EQ11" i="13"/>
  <c r="EP11" i="13"/>
  <c r="EO11" i="13"/>
  <c r="EN11" i="13"/>
  <c r="EM11" i="13"/>
  <c r="EL11" i="13"/>
  <c r="EK11" i="13"/>
  <c r="DU11" i="13"/>
  <c r="DT11" i="13"/>
  <c r="DS11" i="13"/>
  <c r="DR11" i="13"/>
  <c r="DQ11" i="13"/>
  <c r="DP11" i="13"/>
  <c r="DO11" i="13"/>
  <c r="DN11" i="13"/>
  <c r="EJ11" i="13" l="1"/>
  <c r="EH11" i="13"/>
  <c r="DM11" i="13"/>
  <c r="DK11" i="13"/>
  <c r="GC11" i="13"/>
  <c r="GA11" i="13"/>
  <c r="F28" i="13"/>
  <c r="D28" i="13"/>
  <c r="K11" i="13"/>
  <c r="T11" i="13"/>
  <c r="S11" i="13"/>
  <c r="L11" i="13"/>
  <c r="J11" i="13"/>
  <c r="T29" i="7"/>
  <c r="S29" i="7"/>
  <c r="R29" i="7"/>
  <c r="AL13" i="13" l="1"/>
  <c r="AI13" i="13"/>
  <c r="AH13" i="13"/>
  <c r="BM13" i="13"/>
  <c r="BL13" i="13"/>
  <c r="BK13" i="13"/>
  <c r="BJ13" i="13"/>
  <c r="BI13" i="13"/>
  <c r="BH13" i="13"/>
  <c r="AQ13" i="13"/>
  <c r="AP13" i="13"/>
  <c r="AO13" i="13"/>
  <c r="AN13" i="13"/>
  <c r="AM13" i="13"/>
  <c r="BE13" i="13"/>
  <c r="BD13" i="13"/>
  <c r="BC13" i="13"/>
  <c r="BB13" i="13"/>
  <c r="BA13" i="13"/>
  <c r="AZ13" i="13"/>
  <c r="AG13" i="13"/>
  <c r="AF13" i="13"/>
  <c r="AE13" i="13"/>
  <c r="AD13" i="13"/>
  <c r="AA13" i="13"/>
  <c r="AV13" i="13" l="1"/>
  <c r="AW13" i="13"/>
  <c r="AB13" i="13"/>
  <c r="Z13" i="13"/>
  <c r="AC13" i="13"/>
  <c r="AX13" i="13"/>
  <c r="AY13" i="13"/>
  <c r="BM12" i="13"/>
  <c r="BL12" i="13"/>
  <c r="BK12" i="13"/>
  <c r="AQ12" i="13"/>
  <c r="AP12" i="13"/>
  <c r="AO12" i="13"/>
  <c r="BE12" i="13"/>
  <c r="AH12" i="13"/>
  <c r="BD12" i="13" l="1"/>
  <c r="AI12" i="13"/>
  <c r="DP7" i="13" l="1"/>
  <c r="DO7" i="13"/>
  <c r="FF10" i="13"/>
  <c r="FD10" i="13"/>
  <c r="FS13" i="13"/>
  <c r="FR13" i="13"/>
  <c r="FQ13" i="13"/>
  <c r="FP13" i="13"/>
  <c r="FO13" i="13"/>
  <c r="EJ10" i="13" l="1"/>
  <c r="EH10" i="13"/>
  <c r="DM10" i="13"/>
  <c r="DK10" i="13"/>
  <c r="HT13" i="13"/>
  <c r="IP10" i="13"/>
  <c r="IO10" i="13"/>
  <c r="IH10" i="13"/>
  <c r="IG10" i="13"/>
  <c r="IF10" i="13"/>
  <c r="IE10" i="13"/>
  <c r="ID10" i="13"/>
  <c r="IC10" i="13"/>
  <c r="T17" i="6" l="1"/>
  <c r="EA13" i="13"/>
  <c r="DZ13" i="13"/>
  <c r="DY13" i="13"/>
  <c r="DX13" i="13"/>
  <c r="DW13" i="13"/>
  <c r="EX13" i="13"/>
  <c r="EW13" i="13"/>
  <c r="EV13" i="13"/>
  <c r="DS13" i="13"/>
  <c r="DR13" i="13"/>
  <c r="DQ13" i="13"/>
  <c r="EP13" i="13"/>
  <c r="EO13" i="13"/>
  <c r="EN13" i="13"/>
  <c r="FE13" i="13" l="1"/>
  <c r="FC13" i="13"/>
  <c r="T14" i="4"/>
  <c r="DV13" i="13"/>
  <c r="EM13" i="13"/>
  <c r="EL13" i="13"/>
  <c r="EK13" i="13"/>
  <c r="DP13" i="13"/>
  <c r="DO13" i="13"/>
  <c r="DN13" i="13"/>
  <c r="BN8" i="13"/>
  <c r="BF8" i="13"/>
  <c r="AJ8" i="13"/>
  <c r="AR8" i="13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BC12" i="13"/>
  <c r="AG12" i="13"/>
  <c r="EW12" i="13"/>
  <c r="EV12" i="13"/>
  <c r="EU12" i="13"/>
  <c r="ET12" i="13"/>
  <c r="ES12" i="13"/>
  <c r="DZ12" i="13"/>
  <c r="DY12" i="13"/>
  <c r="DX12" i="13"/>
  <c r="DW12" i="13"/>
  <c r="DV12" i="13"/>
  <c r="EO12" i="13"/>
  <c r="EN12" i="13"/>
  <c r="EM12" i="13"/>
  <c r="EL12" i="13"/>
  <c r="EK12" i="13"/>
  <c r="DR12" i="13"/>
  <c r="DQ12" i="13"/>
  <c r="DP12" i="13"/>
  <c r="DO12" i="13"/>
  <c r="DN12" i="13"/>
  <c r="DJ12" i="13"/>
  <c r="DL12" i="13"/>
  <c r="AF12" i="13"/>
  <c r="AE12" i="13"/>
  <c r="AZ12" i="13"/>
  <c r="AY12" i="13"/>
  <c r="AC12" i="13"/>
  <c r="EG12" i="13" l="1"/>
  <c r="EI12" i="13"/>
  <c r="EJ12" i="13"/>
  <c r="EH12" i="13"/>
  <c r="Z12" i="13"/>
  <c r="AB12" i="13"/>
  <c r="AA12" i="13"/>
  <c r="AX12" i="13"/>
  <c r="AW12" i="13"/>
  <c r="ES13" i="13"/>
  <c r="AV12" i="13"/>
  <c r="ET13" i="13"/>
  <c r="EU13" i="13"/>
  <c r="BA12" i="13"/>
  <c r="BB12" i="13"/>
  <c r="AD12" i="13"/>
  <c r="IG7" i="13"/>
  <c r="IF7" i="13"/>
  <c r="IE7" i="13"/>
  <c r="ID7" i="13"/>
  <c r="IC7" i="13"/>
  <c r="HY12" i="13"/>
  <c r="HX12" i="13"/>
  <c r="HW12" i="13"/>
  <c r="HV12" i="13"/>
  <c r="HU12" i="13"/>
  <c r="HT12" i="13"/>
  <c r="HS12" i="13"/>
  <c r="HR12" i="13"/>
  <c r="HV11" i="13"/>
  <c r="HU11" i="13"/>
  <c r="HT11" i="13"/>
  <c r="HS11" i="13"/>
  <c r="HR11" i="13"/>
  <c r="HW10" i="13"/>
  <c r="HV10" i="13"/>
  <c r="HU10" i="13"/>
  <c r="HT10" i="13"/>
  <c r="HS10" i="13"/>
  <c r="HR10" i="13"/>
  <c r="HW9" i="13"/>
  <c r="HV9" i="13"/>
  <c r="HU9" i="13"/>
  <c r="HT9" i="13"/>
  <c r="HS9" i="13"/>
  <c r="HR9" i="13"/>
  <c r="HY8" i="13"/>
  <c r="HX8" i="13"/>
  <c r="HW8" i="13"/>
  <c r="HV8" i="13"/>
  <c r="HU8" i="13"/>
  <c r="HT8" i="13"/>
  <c r="HS8" i="13"/>
  <c r="HR8" i="13"/>
  <c r="HN12" i="13"/>
  <c r="HM12" i="13"/>
  <c r="HF12" i="13"/>
  <c r="HE12" i="13"/>
  <c r="GQ12" i="13"/>
  <c r="GI12" i="13"/>
  <c r="DF12" i="13"/>
  <c r="DE12" i="13"/>
  <c r="CX12" i="13"/>
  <c r="CW12" i="13"/>
  <c r="BN12" i="13"/>
  <c r="AR12" i="13"/>
  <c r="GY12" i="13"/>
  <c r="GW12" i="13"/>
  <c r="CQ12" i="13"/>
  <c r="CO12" i="13"/>
  <c r="CJ12" i="13"/>
  <c r="CB12" i="13"/>
  <c r="HO11" i="13"/>
  <c r="HG11" i="13"/>
  <c r="FV11" i="13"/>
  <c r="FN11" i="13"/>
  <c r="DG11" i="13"/>
  <c r="CY11" i="13"/>
  <c r="CK11" i="13"/>
  <c r="CC11" i="13"/>
  <c r="BO11" i="13"/>
  <c r="BG11" i="13"/>
  <c r="AS11" i="13"/>
  <c r="AK11" i="13"/>
  <c r="HL9" i="13"/>
  <c r="DD9" i="13"/>
  <c r="BU9" i="13"/>
  <c r="BS9" i="13"/>
  <c r="CI9" i="13"/>
  <c r="CH9" i="13"/>
  <c r="CA9" i="13"/>
  <c r="BZ9" i="13"/>
  <c r="O11" i="13" l="1"/>
  <c r="P11" i="13"/>
  <c r="R11" i="13"/>
  <c r="Q11" i="13"/>
  <c r="F25" i="13"/>
  <c r="D25" i="13"/>
  <c r="V8" i="13" l="1"/>
  <c r="N8" i="13"/>
  <c r="BU12" i="13" l="1"/>
  <c r="BS12" i="13"/>
  <c r="CI12" i="13"/>
  <c r="CH12" i="13"/>
  <c r="CG12" i="13"/>
  <c r="CA12" i="13"/>
  <c r="DE13" i="13"/>
  <c r="DD13" i="13"/>
  <c r="CW13" i="13"/>
  <c r="CV13" i="13"/>
  <c r="CH13" i="13"/>
  <c r="BZ13" i="13"/>
  <c r="CQ13" i="13"/>
  <c r="CO13" i="13"/>
  <c r="AB14" i="13"/>
  <c r="AV14" i="13"/>
  <c r="S14" i="4" l="1"/>
  <c r="R14" i="4"/>
  <c r="HE13" i="13" l="1"/>
  <c r="HN11" i="13"/>
  <c r="HM11" i="13"/>
  <c r="HN10" i="13"/>
  <c r="HM10" i="13"/>
  <c r="HF11" i="13"/>
  <c r="HE11" i="13"/>
  <c r="HF10" i="13"/>
  <c r="HE10" i="13"/>
  <c r="DF10" i="13"/>
  <c r="DE10" i="13"/>
  <c r="CX10" i="13"/>
  <c r="CW10" i="13"/>
  <c r="CJ10" i="13"/>
  <c r="CI10" i="13"/>
  <c r="CB10" i="13"/>
  <c r="CA10" i="13"/>
  <c r="BN11" i="13"/>
  <c r="BM11" i="13"/>
  <c r="BM10" i="13"/>
  <c r="BF11" i="13"/>
  <c r="BE11" i="13"/>
  <c r="BE10" i="13"/>
  <c r="AQ10" i="13"/>
  <c r="AI10" i="13"/>
  <c r="GY10" i="13"/>
  <c r="GW10" i="13"/>
  <c r="CQ10" i="13"/>
  <c r="CO10" i="13"/>
  <c r="BU10" i="13"/>
  <c r="BS10" i="13"/>
  <c r="S17" i="6" l="1"/>
  <c r="FU11" i="13"/>
  <c r="FT11" i="13"/>
  <c r="FM11" i="13"/>
  <c r="FL11" i="13"/>
  <c r="DF11" i="13"/>
  <c r="DE11" i="13"/>
  <c r="CX11" i="13"/>
  <c r="CW11" i="13"/>
  <c r="CJ11" i="13"/>
  <c r="CI11" i="13"/>
  <c r="CB11" i="13"/>
  <c r="CA11" i="13"/>
  <c r="AR11" i="13"/>
  <c r="AQ11" i="13"/>
  <c r="AJ11" i="13"/>
  <c r="AI11" i="13"/>
  <c r="DL11" i="13"/>
  <c r="DJ11" i="13"/>
  <c r="EI11" i="13"/>
  <c r="EG11" i="13"/>
  <c r="FF11" i="13"/>
  <c r="FD11" i="13"/>
  <c r="GY11" i="13"/>
  <c r="GW11" i="13"/>
  <c r="CQ11" i="13"/>
  <c r="CO11" i="13"/>
  <c r="BU11" i="13"/>
  <c r="BS11" i="13"/>
  <c r="HE8" i="13"/>
  <c r="GW8" i="13"/>
  <c r="FT8" i="13"/>
  <c r="FL8" i="13"/>
  <c r="GY8" i="13"/>
  <c r="FF8" i="13"/>
  <c r="FD8" i="13"/>
  <c r="DF8" i="13"/>
  <c r="CW8" i="13"/>
  <c r="CQ8" i="13"/>
  <c r="CO8" i="13"/>
  <c r="BM8" i="13"/>
  <c r="BL8" i="13"/>
  <c r="BE8" i="13"/>
  <c r="BD8" i="13"/>
  <c r="AQ8" i="13"/>
  <c r="AI8" i="13"/>
  <c r="AH8" i="13"/>
  <c r="BU8" i="13"/>
  <c r="BS8" i="13"/>
  <c r="HN8" i="13"/>
  <c r="HM8" i="13"/>
  <c r="HL8" i="13"/>
  <c r="HK8" i="13"/>
  <c r="CJ8" i="13"/>
  <c r="CI8" i="13"/>
  <c r="CH8" i="13"/>
  <c r="CG8" i="13"/>
  <c r="CB8" i="13"/>
  <c r="CA8" i="13"/>
  <c r="T22" i="1"/>
  <c r="EI7" i="13" l="1"/>
  <c r="EG7" i="13"/>
  <c r="DL7" i="13"/>
  <c r="DJ7" i="13"/>
  <c r="G7" i="13" l="1"/>
  <c r="H7" i="13"/>
  <c r="I7" i="13"/>
  <c r="O7" i="13"/>
  <c r="P7" i="13"/>
  <c r="Q7" i="13"/>
  <c r="BK7" i="13"/>
  <c r="BC7" i="13"/>
  <c r="BJ7" i="13"/>
  <c r="BI7" i="13"/>
  <c r="BH7" i="13"/>
  <c r="AP8" i="13"/>
  <c r="AO7" i="13"/>
  <c r="AN7" i="13"/>
  <c r="AM7" i="13"/>
  <c r="AL7" i="13"/>
  <c r="BB7" i="13"/>
  <c r="BA7" i="13"/>
  <c r="AZ7" i="13"/>
  <c r="M11" i="5"/>
  <c r="L11" i="5"/>
  <c r="K11" i="5"/>
  <c r="J11" i="5"/>
  <c r="I11" i="5"/>
  <c r="H11" i="5"/>
  <c r="G11" i="5"/>
  <c r="F11" i="5"/>
  <c r="E11" i="5"/>
  <c r="D11" i="5"/>
  <c r="C11" i="5"/>
  <c r="AG7" i="13" l="1"/>
  <c r="AF7" i="13"/>
  <c r="AE7" i="13"/>
  <c r="AD7" i="13"/>
  <c r="R45" i="14"/>
  <c r="R44" i="14"/>
  <c r="Q44" i="14"/>
  <c r="P44" i="14"/>
  <c r="O44" i="14"/>
  <c r="N44" i="14"/>
  <c r="Q45" i="14"/>
  <c r="P45" i="14"/>
  <c r="O45" i="14"/>
  <c r="N45" i="14"/>
  <c r="S44" i="14" l="1"/>
  <c r="E7" i="13"/>
  <c r="C7" i="13"/>
  <c r="AB7" i="13"/>
  <c r="Z7" i="13"/>
  <c r="AX7" i="13"/>
  <c r="AV7" i="13"/>
  <c r="GX9" i="13"/>
  <c r="GV9" i="13"/>
  <c r="FE10" i="13"/>
  <c r="FC10" i="13"/>
  <c r="FE9" i="13"/>
  <c r="FC9" i="13"/>
  <c r="CP9" i="13"/>
  <c r="CN9" i="13"/>
  <c r="C30" i="13" l="1"/>
  <c r="E28" i="13"/>
  <c r="C28" i="13"/>
  <c r="DC9" i="13"/>
  <c r="DB9" i="13"/>
  <c r="DA9" i="13"/>
  <c r="CZ9" i="13"/>
  <c r="CT9" i="13"/>
  <c r="CS9" i="13"/>
  <c r="CR9" i="13"/>
  <c r="BR9" i="13"/>
  <c r="BT9" i="13"/>
  <c r="CG9" i="13"/>
  <c r="CF9" i="13"/>
  <c r="CE9" i="13"/>
  <c r="CD9" i="13"/>
  <c r="BY9" i="13"/>
  <c r="BX9" i="13"/>
  <c r="BW9" i="13"/>
  <c r="BV9" i="13"/>
  <c r="HK9" i="13"/>
  <c r="HJ9" i="13"/>
  <c r="HI9" i="13"/>
  <c r="HH9" i="13"/>
  <c r="AX9" i="13"/>
  <c r="AB9" i="13"/>
  <c r="AV9" i="13"/>
  <c r="Z9" i="1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1" i="3"/>
  <c r="FZ9" i="13" l="1"/>
  <c r="GB9" i="13"/>
  <c r="E26" i="13"/>
  <c r="C26" i="13"/>
  <c r="EI9" i="13"/>
  <c r="DL9" i="13"/>
  <c r="GP12" i="13"/>
  <c r="GR10" i="13"/>
  <c r="GQ10" i="13"/>
  <c r="GJ10" i="13"/>
  <c r="GI10" i="13"/>
  <c r="GR8" i="13" l="1"/>
  <c r="GQ8" i="13"/>
  <c r="GJ8" i="13"/>
  <c r="GI8" i="13"/>
  <c r="EJ8" i="13" l="1"/>
  <c r="EH8" i="13"/>
  <c r="DM8" i="13"/>
  <c r="DK8" i="13"/>
  <c r="GG8" i="13"/>
  <c r="GH8" i="13"/>
  <c r="GH10" i="13"/>
  <c r="E12" i="13"/>
  <c r="U8" i="13"/>
  <c r="M10" i="13"/>
  <c r="L10" i="13"/>
  <c r="T39" i="1"/>
  <c r="M8" i="13"/>
  <c r="K10" i="13" l="1"/>
  <c r="C12" i="13"/>
  <c r="P12" i="13"/>
  <c r="O12" i="13"/>
  <c r="H12" i="13"/>
  <c r="I12" i="13"/>
  <c r="Q12" i="13"/>
  <c r="GH12" i="13"/>
  <c r="GG12" i="13"/>
  <c r="GF12" i="13"/>
  <c r="BZ12" i="13"/>
  <c r="BY12" i="13"/>
  <c r="BZ8" i="13"/>
  <c r="BY8" i="13"/>
  <c r="HL12" i="13"/>
  <c r="HK12" i="13"/>
  <c r="HL10" i="13"/>
  <c r="HK10" i="13"/>
  <c r="HD12" i="13"/>
  <c r="HC12" i="13"/>
  <c r="HD10" i="13"/>
  <c r="HC10" i="13"/>
  <c r="DC13" i="13"/>
  <c r="DD12" i="13"/>
  <c r="DC12" i="13"/>
  <c r="DD10" i="13"/>
  <c r="DC10" i="13"/>
  <c r="CU13" i="13"/>
  <c r="CV12" i="13"/>
  <c r="CU12" i="13"/>
  <c r="CV10" i="13"/>
  <c r="CU10" i="13"/>
  <c r="CV8" i="13"/>
  <c r="CU8" i="13"/>
  <c r="CG13" i="13"/>
  <c r="BY13" i="13"/>
  <c r="CH10" i="13"/>
  <c r="CG10" i="13"/>
  <c r="BZ10" i="13"/>
  <c r="BY10" i="13"/>
  <c r="BL11" i="13"/>
  <c r="BK11" i="13"/>
  <c r="BK8" i="13"/>
  <c r="BD11" i="13"/>
  <c r="BC11" i="13"/>
  <c r="BL10" i="13"/>
  <c r="BK10" i="13"/>
  <c r="BD10" i="13"/>
  <c r="BC10" i="13"/>
  <c r="BC8" i="13"/>
  <c r="G11" i="13" l="1"/>
  <c r="H11" i="13"/>
  <c r="I11" i="13"/>
  <c r="AP11" i="13"/>
  <c r="AO11" i="13"/>
  <c r="AH11" i="13"/>
  <c r="AG11" i="13"/>
  <c r="AP10" i="13"/>
  <c r="AO10" i="13"/>
  <c r="AH10" i="13"/>
  <c r="AG10" i="13"/>
  <c r="AO8" i="13"/>
  <c r="AG8" i="13"/>
  <c r="R17" i="6"/>
  <c r="Q17" i="6"/>
  <c r="P17" i="6"/>
  <c r="HL11" i="13" l="1"/>
  <c r="HK11" i="13"/>
  <c r="HD11" i="13"/>
  <c r="HC11" i="13"/>
  <c r="HD8" i="13"/>
  <c r="HC8" i="13"/>
  <c r="FS11" i="13"/>
  <c r="FR11" i="13"/>
  <c r="FK11" i="13"/>
  <c r="FJ11" i="13"/>
  <c r="FS8" i="13"/>
  <c r="FR8" i="13"/>
  <c r="FK8" i="13"/>
  <c r="FJ8" i="13"/>
  <c r="S22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GP10" i="13"/>
  <c r="GP8" i="13"/>
  <c r="GO8" i="13"/>
  <c r="GN8" i="13"/>
  <c r="GM8" i="13"/>
  <c r="GL8" i="13"/>
  <c r="DD11" i="13" l="1"/>
  <c r="DC11" i="13"/>
  <c r="CV11" i="13"/>
  <c r="CU11" i="13"/>
  <c r="CH11" i="13"/>
  <c r="CG11" i="13"/>
  <c r="BZ11" i="13"/>
  <c r="BY11" i="13"/>
  <c r="T8" i="13"/>
  <c r="S8" i="13"/>
  <c r="L8" i="13"/>
  <c r="K8" i="13"/>
  <c r="GB11" i="13"/>
  <c r="FZ11" i="13"/>
  <c r="BJ12" i="13" l="1"/>
  <c r="BI12" i="13"/>
  <c r="BH12" i="13"/>
  <c r="AN12" i="13"/>
  <c r="AM12" i="13"/>
  <c r="AL12" i="13"/>
  <c r="GO12" i="13"/>
  <c r="GN12" i="13"/>
  <c r="GC12" i="13"/>
  <c r="GE12" i="13"/>
  <c r="GD12" i="13"/>
  <c r="GA12" i="13" l="1"/>
  <c r="GM12" i="13"/>
  <c r="GL12" i="13"/>
  <c r="Q13" i="13"/>
  <c r="I13" i="13"/>
  <c r="P21" i="4"/>
  <c r="Q29" i="7" l="1"/>
  <c r="P29" i="7"/>
  <c r="O29" i="7"/>
  <c r="D11" i="13" l="1"/>
  <c r="EJ13" i="13"/>
  <c r="DM13" i="13"/>
  <c r="EH13" i="13" l="1"/>
  <c r="DJ13" i="13" l="1"/>
  <c r="DK13" i="13"/>
  <c r="EG13" i="13"/>
  <c r="EI13" i="13"/>
  <c r="DL13" i="13"/>
  <c r="DL10" i="13"/>
  <c r="EI10" i="13"/>
  <c r="EG10" i="13"/>
  <c r="DJ10" i="13"/>
  <c r="GG10" i="13" l="1"/>
  <c r="E25" i="13" l="1"/>
  <c r="C25" i="13"/>
  <c r="O39" i="1"/>
  <c r="DB11" i="13" l="1"/>
  <c r="DA11" i="13"/>
  <c r="CZ11" i="13"/>
  <c r="AA11" i="13"/>
  <c r="E11" i="13" l="1"/>
  <c r="O13" i="13" l="1"/>
  <c r="P13" i="13"/>
  <c r="CF8" i="13"/>
  <c r="CE8" i="13"/>
  <c r="CD8" i="13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J8" i="13" l="1"/>
  <c r="R8" i="13"/>
  <c r="E29" i="13" l="1"/>
  <c r="FZ12" i="13" l="1"/>
  <c r="GB12" i="13" l="1"/>
  <c r="GA10" i="13" l="1"/>
  <c r="EI8" i="13"/>
  <c r="DL8" i="13"/>
  <c r="EG8" i="13"/>
  <c r="DJ8" i="13"/>
  <c r="GC10" i="13" l="1"/>
  <c r="FZ10" i="13"/>
  <c r="GB10" i="13"/>
  <c r="Q16" i="4"/>
  <c r="Q15" i="4"/>
  <c r="Q14" i="4" l="1"/>
  <c r="HD13" i="13" l="1"/>
  <c r="FZ8" i="13" l="1"/>
  <c r="GA8" i="13"/>
  <c r="GC8" i="13"/>
  <c r="GB8" i="13"/>
  <c r="FE11" i="13"/>
  <c r="FC11" i="13"/>
  <c r="FE8" i="13"/>
  <c r="FC8" i="13"/>
  <c r="GX12" i="13"/>
  <c r="GV12" i="13"/>
  <c r="GX11" i="13"/>
  <c r="GV11" i="13"/>
  <c r="GX10" i="13"/>
  <c r="GV10" i="13"/>
  <c r="GX8" i="13"/>
  <c r="GV8" i="13"/>
  <c r="CP13" i="13"/>
  <c r="CN13" i="13"/>
  <c r="CP12" i="13" l="1"/>
  <c r="CN12" i="13"/>
  <c r="CP11" i="13"/>
  <c r="CN11" i="13"/>
  <c r="CP10" i="13"/>
  <c r="CN10" i="13"/>
  <c r="CP8" i="13"/>
  <c r="CN8" i="13"/>
  <c r="BT13" i="13"/>
  <c r="BR13" i="13"/>
  <c r="BT12" i="13"/>
  <c r="BR12" i="13"/>
  <c r="BT10" i="13"/>
  <c r="BT11" i="13"/>
  <c r="BR11" i="13"/>
  <c r="BR10" i="13"/>
  <c r="BT8" i="13" l="1"/>
  <c r="BR8" i="13"/>
  <c r="Z14" i="13"/>
  <c r="Z11" i="13"/>
  <c r="AW11" i="13"/>
  <c r="AY11" i="13"/>
  <c r="AC11" i="13"/>
  <c r="AB11" i="13"/>
  <c r="AW10" i="13"/>
  <c r="AY10" i="13"/>
  <c r="AC10" i="13"/>
  <c r="AY8" i="13"/>
  <c r="AA8" i="13"/>
  <c r="AC8" i="13"/>
  <c r="C29" i="13"/>
  <c r="C13" i="13"/>
  <c r="E13" i="13"/>
  <c r="C11" i="13"/>
  <c r="F11" i="13"/>
  <c r="D27" i="13"/>
  <c r="F27" i="13"/>
  <c r="D10" i="13"/>
  <c r="F10" i="13"/>
  <c r="P41" i="3"/>
  <c r="Q41" i="3"/>
  <c r="O41" i="3"/>
  <c r="N41" i="3"/>
  <c r="S39" i="1"/>
  <c r="D8" i="13" s="1"/>
  <c r="R39" i="1"/>
  <c r="Q39" i="1"/>
  <c r="P39" i="1"/>
  <c r="F8" i="13" s="1"/>
  <c r="CT11" i="13"/>
  <c r="CS11" i="13"/>
  <c r="CR11" i="13"/>
  <c r="HB8" i="13"/>
  <c r="HA8" i="13"/>
  <c r="GZ8" i="13"/>
  <c r="GO10" i="13"/>
  <c r="GN10" i="13"/>
  <c r="GM10" i="13"/>
  <c r="GL10" i="13"/>
  <c r="FQ11" i="13"/>
  <c r="FP11" i="13"/>
  <c r="FO11" i="13"/>
  <c r="FQ8" i="13"/>
  <c r="FP8" i="13"/>
  <c r="FO8" i="13"/>
  <c r="HJ12" i="13"/>
  <c r="HI12" i="13"/>
  <c r="HH12" i="13"/>
  <c r="HJ11" i="13"/>
  <c r="HI11" i="13"/>
  <c r="HH11" i="13"/>
  <c r="HJ10" i="13"/>
  <c r="HI10" i="13"/>
  <c r="HH10" i="13"/>
  <c r="HJ8" i="13"/>
  <c r="HI8" i="13"/>
  <c r="HH8" i="13"/>
  <c r="DB13" i="13"/>
  <c r="DA13" i="13"/>
  <c r="CZ13" i="13"/>
  <c r="DB12" i="13"/>
  <c r="DA12" i="13"/>
  <c r="CZ12" i="13"/>
  <c r="DB10" i="13"/>
  <c r="DA10" i="13"/>
  <c r="CZ10" i="13"/>
  <c r="DB8" i="13"/>
  <c r="DA8" i="13"/>
  <c r="CZ8" i="13"/>
  <c r="CF13" i="13"/>
  <c r="CE13" i="13"/>
  <c r="CD13" i="13"/>
  <c r="CF12" i="13"/>
  <c r="CE12" i="13"/>
  <c r="CD12" i="13"/>
  <c r="CF11" i="13"/>
  <c r="CE11" i="13"/>
  <c r="CD11" i="13"/>
  <c r="CF10" i="13"/>
  <c r="CE10" i="13"/>
  <c r="CD10" i="13"/>
  <c r="BJ11" i="13"/>
  <c r="BI11" i="13"/>
  <c r="BH11" i="13"/>
  <c r="BJ10" i="13"/>
  <c r="BI10" i="13"/>
  <c r="BH10" i="13"/>
  <c r="BJ8" i="13"/>
  <c r="BI8" i="13"/>
  <c r="BH8" i="13"/>
  <c r="C8" i="13" l="1"/>
  <c r="E8" i="13"/>
  <c r="AX8" i="13"/>
  <c r="AV11" i="13"/>
  <c r="AX11" i="13"/>
  <c r="AX14" i="13"/>
  <c r="AV8" i="13"/>
  <c r="AW8" i="13"/>
  <c r="Z8" i="13"/>
  <c r="AB8" i="13"/>
  <c r="AV10" i="13"/>
  <c r="AB10" i="13"/>
  <c r="AA10" i="13"/>
  <c r="AX10" i="13"/>
  <c r="Z10" i="13"/>
  <c r="C27" i="13"/>
  <c r="E27" i="13"/>
  <c r="C10" i="13"/>
  <c r="E10" i="13"/>
  <c r="AN11" i="13"/>
  <c r="AM11" i="13"/>
  <c r="AL11" i="13"/>
  <c r="AN10" i="13"/>
  <c r="AM10" i="13"/>
  <c r="AL10" i="13"/>
  <c r="AN8" i="13"/>
  <c r="AM8" i="13"/>
  <c r="AL8" i="13"/>
  <c r="GF10" i="13"/>
  <c r="GE10" i="13"/>
  <c r="GD10" i="13"/>
  <c r="GF8" i="13"/>
  <c r="GE8" i="13"/>
  <c r="GD8" i="13"/>
  <c r="FI11" i="13"/>
  <c r="FH11" i="13"/>
  <c r="FG11" i="13"/>
  <c r="FI8" i="13"/>
  <c r="FH8" i="13"/>
  <c r="FG8" i="13"/>
  <c r="HB12" i="13"/>
  <c r="HA12" i="13"/>
  <c r="GZ12" i="13"/>
  <c r="HB11" i="13"/>
  <c r="HA11" i="13"/>
  <c r="GZ11" i="13"/>
  <c r="CT13" i="13"/>
  <c r="CS13" i="13"/>
  <c r="CR13" i="13"/>
  <c r="CT12" i="13"/>
  <c r="CS12" i="13"/>
  <c r="CR12" i="13"/>
  <c r="CT10" i="13"/>
  <c r="CS10" i="13"/>
  <c r="CR10" i="13"/>
  <c r="CT8" i="13"/>
  <c r="CS8" i="13"/>
  <c r="CR8" i="13"/>
  <c r="BX13" i="13"/>
  <c r="BW13" i="13"/>
  <c r="BV13" i="13"/>
  <c r="BX12" i="13"/>
  <c r="BW12" i="13"/>
  <c r="BV12" i="13"/>
  <c r="BX11" i="13"/>
  <c r="BW11" i="13"/>
  <c r="BV11" i="13"/>
  <c r="BX10" i="13"/>
  <c r="BW10" i="13"/>
  <c r="BV10" i="13"/>
  <c r="BX8" i="13"/>
  <c r="BW8" i="13"/>
  <c r="BV8" i="13"/>
  <c r="BB11" i="13"/>
  <c r="BA11" i="13"/>
  <c r="AZ11" i="13"/>
  <c r="BB10" i="13"/>
  <c r="BA10" i="13"/>
  <c r="AZ10" i="13"/>
  <c r="BB8" i="13"/>
  <c r="BA8" i="13"/>
  <c r="AZ8" i="13"/>
  <c r="AF11" i="13"/>
  <c r="AE11" i="13"/>
  <c r="AD11" i="13"/>
  <c r="AF10" i="13"/>
  <c r="AE10" i="13"/>
  <c r="AD10" i="13"/>
  <c r="AE8" i="13"/>
  <c r="AD8" i="13"/>
  <c r="D14" i="4"/>
  <c r="AF8" i="13"/>
  <c r="G8" i="13" l="1"/>
  <c r="H8" i="13"/>
  <c r="I8" i="13"/>
  <c r="I10" i="13"/>
  <c r="H10" i="13"/>
  <c r="G10" i="13"/>
  <c r="G13" i="13"/>
  <c r="H13" i="13"/>
  <c r="GZ10" i="13"/>
  <c r="HA10" i="13"/>
  <c r="HB10" i="13"/>
  <c r="O8" i="13" l="1"/>
  <c r="O10" i="13"/>
  <c r="P8" i="13"/>
  <c r="P10" i="13"/>
  <c r="Q8" i="13"/>
  <c r="Q10" i="13"/>
  <c r="P14" i="4" l="1"/>
  <c r="O14" i="4"/>
  <c r="N14" i="4"/>
  <c r="M14" i="4"/>
  <c r="L14" i="4"/>
  <c r="K14" i="4"/>
  <c r="J14" i="4"/>
  <c r="I14" i="4"/>
  <c r="H14" i="4"/>
  <c r="G14" i="4"/>
  <c r="F14" i="4"/>
  <c r="E14" i="4"/>
  <c r="C14" i="4"/>
  <c r="B14" i="4"/>
  <c r="HH13" i="13" l="1"/>
  <c r="GZ13" i="13"/>
  <c r="HK13" i="13"/>
  <c r="HL13" i="13"/>
  <c r="GY13" i="13"/>
  <c r="HI13" i="13"/>
  <c r="HA13" i="13"/>
  <c r="HM13" i="13"/>
  <c r="GW13" i="13"/>
  <c r="HC13" i="13"/>
  <c r="GV13" i="13"/>
  <c r="GX13" i="13"/>
  <c r="HJ13" i="13"/>
  <c r="HB13" i="13"/>
  <c r="N29" i="7"/>
  <c r="M29" i="7"/>
  <c r="L29" i="7"/>
  <c r="K29" i="7"/>
  <c r="J29" i="7"/>
  <c r="I29" i="7"/>
  <c r="H29" i="7"/>
  <c r="G29" i="7"/>
  <c r="F29" i="7"/>
  <c r="E29" i="7"/>
  <c r="D29" i="7"/>
  <c r="C29" i="7"/>
</calcChain>
</file>

<file path=xl/sharedStrings.xml><?xml version="1.0" encoding="utf-8"?>
<sst xmlns="http://schemas.openxmlformats.org/spreadsheetml/2006/main" count="2146" uniqueCount="374">
  <si>
    <t>Percent (%) change over the previous 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</si>
  <si>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</si>
  <si>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</si>
  <si>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</si>
  <si>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</si>
  <si>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</si>
  <si>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</si>
  <si>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</si>
  <si>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</si>
  <si>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</si>
  <si>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</si>
  <si>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</si>
  <si>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</si>
  <si>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July</t>
  </si>
  <si>
    <t>Selected Key Economic Indicators by PICs</t>
  </si>
  <si>
    <t>Tourism Arrivals (Air)</t>
  </si>
  <si>
    <t>Cook Islands</t>
  </si>
  <si>
    <t>Fiji</t>
  </si>
  <si>
    <t>PNG</t>
  </si>
  <si>
    <t>Samoa</t>
  </si>
  <si>
    <t>Solomon Islands</t>
  </si>
  <si>
    <t>Tonga</t>
  </si>
  <si>
    <t>Vanuatu</t>
  </si>
  <si>
    <t>Trade</t>
  </si>
  <si>
    <t>Exports</t>
  </si>
  <si>
    <t>Tuvalu</t>
  </si>
  <si>
    <t>Imports</t>
  </si>
  <si>
    <t>Gross Foreign Reserves</t>
  </si>
  <si>
    <t>Liquidity</t>
  </si>
  <si>
    <t>Broad Money</t>
  </si>
  <si>
    <t>Private Sector Credit</t>
  </si>
  <si>
    <t>Government Debt</t>
  </si>
  <si>
    <t xml:space="preserve"> Remittances</t>
  </si>
  <si>
    <t>Government Revenue</t>
  </si>
  <si>
    <t>Government Expenses</t>
  </si>
  <si>
    <t>Percent (%) change same month over the previous year</t>
  </si>
  <si>
    <t>`</t>
  </si>
  <si>
    <t>Percent (%) change, over the previous Quarter</t>
  </si>
  <si>
    <t>Percent (%) change, same quarter over the previous year</t>
  </si>
  <si>
    <t>Q1</t>
  </si>
  <si>
    <t>Q2</t>
  </si>
  <si>
    <t>Q3</t>
  </si>
  <si>
    <t>Q4</t>
  </si>
  <si>
    <t>Tonga (include yachts)</t>
  </si>
  <si>
    <t>Tourism Earnings</t>
  </si>
  <si>
    <t>Government revenues</t>
  </si>
  <si>
    <t>GDP growth rate</t>
  </si>
  <si>
    <t>Samoa (constant)</t>
  </si>
  <si>
    <t>Table 1: Visitor Arrivals a</t>
  </si>
  <si>
    <t xml:space="preserve">Table 2: Exports </t>
  </si>
  <si>
    <t>Table 3. Imports</t>
  </si>
  <si>
    <t>Table 4: Foreign Exchange Reserves</t>
  </si>
  <si>
    <t>Table 5. Broad Money</t>
  </si>
  <si>
    <t>Table 6: Government Finance- Revenues</t>
  </si>
  <si>
    <t>Table 7: Government Finance- Expenditure</t>
  </si>
  <si>
    <t>Table 8: Government Debts</t>
  </si>
  <si>
    <t>Table 10: Remittances</t>
  </si>
  <si>
    <t>Table 9: Private Sector credit</t>
  </si>
  <si>
    <t>Visitor Arrivals</t>
  </si>
  <si>
    <t>Countries</t>
  </si>
  <si>
    <t>Government Revenues</t>
  </si>
  <si>
    <t>Government Expenduture</t>
  </si>
  <si>
    <t>Remittances</t>
  </si>
  <si>
    <t>Table 11. Consumer Price Index (Inflation)</t>
  </si>
  <si>
    <t>Table 12. Quarterly GDP</t>
  </si>
  <si>
    <t>% change over previous quarter</t>
  </si>
  <si>
    <t>% change over same quarter last year</t>
  </si>
  <si>
    <t>% change over previous month</t>
  </si>
  <si>
    <t>% change same month last year</t>
  </si>
  <si>
    <t>% change over same month last year</t>
  </si>
  <si>
    <t>countries</t>
  </si>
  <si>
    <t>Headline Inflation (% change)</t>
  </si>
  <si>
    <t>Quarterly GDP Growth (% change from previous quarter)</t>
  </si>
  <si>
    <t>Quarterly GDP Growth (% change from same quarter of previous year)</t>
  </si>
  <si>
    <t xml:space="preserve">Feb </t>
  </si>
  <si>
    <t>April</t>
  </si>
  <si>
    <t>June</t>
  </si>
  <si>
    <t>…</t>
  </si>
  <si>
    <t>Source: NSOs and Central/Reserve Banks of Fiji, PNG, Samoa, Solomon Islands, Tonga and Vanuatu</t>
  </si>
  <si>
    <t>Source: NSOs, Central/Reserve Banks of Fiji, PNG, Samoa, Solomon Islands, Tonga and Vanuatu</t>
  </si>
  <si>
    <t>Source: Central/Reserve Banks of Fiji, PNG, Samoa, Solomon Islands, Tonga and Vanuatu</t>
  </si>
  <si>
    <t>Source: NSOs, Minsitries of Finance and Central/Reserve Banks of Fiji, PNG, Samoa, Solomon Islands, Tonga and Vanuatu</t>
  </si>
  <si>
    <t>Source; Samoa Statistics Bureau, Cook Islands National Statistics Office</t>
  </si>
  <si>
    <t>… data not available</t>
  </si>
  <si>
    <t>Source: NSOs, Ministry of Finance, Central/Reserve Banks of Fiji, PNG, Samoa, Solomon Islands, Tonga, Tuvalu and Vanuatu</t>
  </si>
  <si>
    <t>Note: Vanuatu quarterly Government Bond Outstanding, Fiji Government Domestic Debts</t>
  </si>
  <si>
    <t>Notes: Cook Islands (APC), Fiji (YoY % change), PNG (YoY % change), Samoa (12 Months Average), Solomon Islands (YoY % change), Tonga (APC), Vanuatu (Annual Quarterly % change)</t>
  </si>
  <si>
    <t>APC= Annual Percent Change, YoY=Year-on-Year</t>
  </si>
  <si>
    <t>Table 1.1 Gross Tourism Earnings</t>
  </si>
  <si>
    <t>Gross Tourism Earnings</t>
  </si>
  <si>
    <t>Note: Solomon Islands and PNG, travel receipts used as indicator for tourism earnings</t>
  </si>
  <si>
    <t>FIJI</t>
  </si>
  <si>
    <t xml:space="preserve">In National Currency </t>
  </si>
  <si>
    <t>Key Economic Indictors</t>
  </si>
  <si>
    <t>1. Inflation</t>
  </si>
  <si>
    <t>Average 12 months 2014=100</t>
  </si>
  <si>
    <t>Year-on-Year Percent change</t>
  </si>
  <si>
    <t xml:space="preserve">     Exports</t>
  </si>
  <si>
    <t xml:space="preserve">     Imports</t>
  </si>
  <si>
    <t xml:space="preserve">      Import cover (import goods and non-factor services)</t>
  </si>
  <si>
    <t>Broad money (M3)</t>
  </si>
  <si>
    <t xml:space="preserve"> PSC</t>
  </si>
  <si>
    <t>% change</t>
  </si>
  <si>
    <t>-</t>
  </si>
  <si>
    <t xml:space="preserve"> Number of visitor arrivals</t>
  </si>
  <si>
    <t xml:space="preserve">  Gifts and Maintenances</t>
  </si>
  <si>
    <t xml:space="preserve">   Immigrant transfers</t>
  </si>
  <si>
    <t xml:space="preserve">  Personnel receipts</t>
  </si>
  <si>
    <t>Total</t>
  </si>
  <si>
    <t>Quarterly data</t>
  </si>
  <si>
    <t xml:space="preserve"> </t>
  </si>
  <si>
    <t>Number visitor arrivals</t>
  </si>
  <si>
    <t>2015-16</t>
  </si>
  <si>
    <t>2016-17</t>
  </si>
  <si>
    <t>2017-18</t>
  </si>
  <si>
    <t>2018-19</t>
  </si>
  <si>
    <t>2019-20</t>
  </si>
  <si>
    <t xml:space="preserve">          (FJ$ Million)</t>
  </si>
  <si>
    <t>Oct-16.</t>
  </si>
  <si>
    <t>Jan-17.</t>
  </si>
  <si>
    <t>Apr-17.</t>
  </si>
  <si>
    <t>Jul-17.</t>
  </si>
  <si>
    <t>Oct-17.</t>
  </si>
  <si>
    <t>Jan-18.</t>
  </si>
  <si>
    <t>Apr-18.</t>
  </si>
  <si>
    <t>Jul-18.</t>
  </si>
  <si>
    <t>Oct-18.</t>
  </si>
  <si>
    <t>Jan-19.</t>
  </si>
  <si>
    <t>Apr-19.</t>
  </si>
  <si>
    <t>Jul-19.</t>
  </si>
  <si>
    <t>Oct-19.</t>
  </si>
  <si>
    <t>Jan-20.</t>
  </si>
  <si>
    <t xml:space="preserve">        Expenditure</t>
  </si>
  <si>
    <t xml:space="preserve">        Revenue</t>
  </si>
  <si>
    <t xml:space="preserve">          </t>
  </si>
  <si>
    <t>imports</t>
  </si>
  <si>
    <t>Source: Reserve Bank of Fiji</t>
  </si>
  <si>
    <t>https://www.rbf.gov.fj/Statistics/Economic-Financial-Statistics</t>
  </si>
  <si>
    <t>https://www.rbf.gov.fj/</t>
  </si>
  <si>
    <t>https://www.rbf.gov.fj/Publications-(1)/Quarterly-Reviews</t>
  </si>
  <si>
    <t>Source: Fiji Bureau of Statistics</t>
  </si>
  <si>
    <t>https://www.statsfiji.gov.fj/</t>
  </si>
  <si>
    <t xml:space="preserve">May </t>
  </si>
  <si>
    <t xml:space="preserve">      Headline</t>
  </si>
  <si>
    <t>AUD</t>
  </si>
  <si>
    <t xml:space="preserve">   Broad money</t>
  </si>
  <si>
    <t>Broad money volume</t>
  </si>
  <si>
    <t>Number of visitor arrivals</t>
  </si>
  <si>
    <t xml:space="preserve">QUARTERLY </t>
  </si>
  <si>
    <t xml:space="preserve">  Exports</t>
  </si>
  <si>
    <t xml:space="preserve">  Imports</t>
  </si>
  <si>
    <t>Transportation</t>
  </si>
  <si>
    <t>Compensation of employees</t>
  </si>
  <si>
    <t xml:space="preserve">     Family Maintenance</t>
  </si>
  <si>
    <t xml:space="preserve">     Immigrant funds</t>
  </si>
  <si>
    <t xml:space="preserve"> Public Debt Outstanding (K million)</t>
  </si>
  <si>
    <t xml:space="preserve"> External Debt outstanding (K million)</t>
  </si>
  <si>
    <t>Revenue</t>
  </si>
  <si>
    <t>Expenditure</t>
  </si>
  <si>
    <t>Construction</t>
  </si>
  <si>
    <t>Visitor arrivals</t>
  </si>
  <si>
    <t>Source: Reserve Bank of Papua New Guinea</t>
  </si>
  <si>
    <t>https://www.bankpng.gov.pg/statistics/quarterly-economic-bulletin-statistical-tables/</t>
  </si>
  <si>
    <t>https://www.bankpng.gov.pg/publications-presentations/monthly-economic-review-report/</t>
  </si>
  <si>
    <t>In Tonga's National Currency</t>
  </si>
  <si>
    <t>Key Economic Indicators</t>
  </si>
  <si>
    <t xml:space="preserve">Jan </t>
  </si>
  <si>
    <t xml:space="preserve">August </t>
  </si>
  <si>
    <t>Headline Inflation (%) APC</t>
  </si>
  <si>
    <t>Domestic inflation (%)</t>
  </si>
  <si>
    <t>Imported inflation(%)</t>
  </si>
  <si>
    <t xml:space="preserve">    Export </t>
  </si>
  <si>
    <t xml:space="preserve">    Import</t>
  </si>
  <si>
    <t xml:space="preserve">   Broad Money (Tala million)</t>
  </si>
  <si>
    <t>Total Lending (Tala million)</t>
  </si>
  <si>
    <t xml:space="preserve">   Business lending</t>
  </si>
  <si>
    <t xml:space="preserve">   Household lending</t>
  </si>
  <si>
    <t>Remittance Receipts</t>
  </si>
  <si>
    <t>Private Transfers</t>
  </si>
  <si>
    <t>Employee Compensation</t>
  </si>
  <si>
    <t>Private Capital Transfer</t>
  </si>
  <si>
    <t>Social Benefits</t>
  </si>
  <si>
    <t>Expenses ($Million)</t>
  </si>
  <si>
    <t xml:space="preserve">     Air Arrivals</t>
  </si>
  <si>
    <t>cruise</t>
  </si>
  <si>
    <t>yacht</t>
  </si>
  <si>
    <t xml:space="preserve">Q2 </t>
  </si>
  <si>
    <t>Travel Receipts (ST"000)</t>
  </si>
  <si>
    <t>Number of Cruise arrivals</t>
  </si>
  <si>
    <t>Number of Air and Yacht arrivals</t>
  </si>
  <si>
    <t>Number of Air Arrivals</t>
  </si>
  <si>
    <t>exports</t>
  </si>
  <si>
    <t>Source: Reserve Bank of Tonga</t>
  </si>
  <si>
    <t>http://www.reservebank.to/index.php/publications/publications/quarterly-bulletin.html</t>
  </si>
  <si>
    <t>http://www.finance.gov.to/sites/default/files/2020-08/MEU%20-%20May%202020.pdf</t>
  </si>
  <si>
    <t>https://tongastats.gov.to/</t>
  </si>
  <si>
    <t>http://www.finance.gov.to/monthly-economic-report</t>
  </si>
  <si>
    <t>SAMOA</t>
  </si>
  <si>
    <t>In National Currency</t>
  </si>
  <si>
    <t>Headline Price Index (February 2006=100)</t>
  </si>
  <si>
    <t>% change, 12  months Annual average</t>
  </si>
  <si>
    <t>Gross International Liquidity Reserves (Tala Million)</t>
  </si>
  <si>
    <t xml:space="preserve">   Exports (FOB)</t>
  </si>
  <si>
    <t xml:space="preserve">   Imports (FOB)</t>
  </si>
  <si>
    <t xml:space="preserve">  Trade balance</t>
  </si>
  <si>
    <t>Broad Money (Tala Million)</t>
  </si>
  <si>
    <t xml:space="preserve">  Total Remittances (Tala, Million)</t>
  </si>
  <si>
    <t>Banknotes</t>
  </si>
  <si>
    <t>Churches, schools, charities</t>
  </si>
  <si>
    <t>Individual/Family/Households</t>
  </si>
  <si>
    <t>In kind</t>
  </si>
  <si>
    <t>Total number of visitor arrivals including cruise</t>
  </si>
  <si>
    <t>Credit to Private Sector (Tala Million)</t>
  </si>
  <si>
    <t>Revenues</t>
  </si>
  <si>
    <t xml:space="preserve">     Taxes</t>
  </si>
  <si>
    <t xml:space="preserve">      grants</t>
  </si>
  <si>
    <t xml:space="preserve">      Expenses</t>
  </si>
  <si>
    <t xml:space="preserve">     Social benefits</t>
  </si>
  <si>
    <t xml:space="preserve">           </t>
  </si>
  <si>
    <t xml:space="preserve">      Net Fiscal Balance</t>
  </si>
  <si>
    <t xml:space="preserve">Net lending / borrowing </t>
  </si>
  <si>
    <t xml:space="preserve">      Total Government Debt</t>
  </si>
  <si>
    <t>External</t>
  </si>
  <si>
    <t>Domestic</t>
  </si>
  <si>
    <t>tourism earnings</t>
  </si>
  <si>
    <t>GDP growth rate(Q0Q  last year)</t>
  </si>
  <si>
    <t>half yearly</t>
  </si>
  <si>
    <t>GDP at constant Prices (million tala)</t>
  </si>
  <si>
    <t>GDP a current Prices (million tala</t>
  </si>
  <si>
    <t>Source: Central Bank of Samoa</t>
  </si>
  <si>
    <t>https://www.cbs.gov.ws/index.php/statistics/selected-economic-indicators/</t>
  </si>
  <si>
    <t>In National Currency Solomon Dollar</t>
  </si>
  <si>
    <t xml:space="preserve">     Headline (3mma)</t>
  </si>
  <si>
    <t xml:space="preserve">      Broad Money (M3)</t>
  </si>
  <si>
    <t xml:space="preserve">     </t>
  </si>
  <si>
    <t xml:space="preserve">    Revenues</t>
  </si>
  <si>
    <t xml:space="preserve">    Expenditure</t>
  </si>
  <si>
    <t xml:space="preserve">    Number of Air Arrivals</t>
  </si>
  <si>
    <t xml:space="preserve">     Number of Cruise Arrivals</t>
  </si>
  <si>
    <t xml:space="preserve">      Total Visitor Arrivals</t>
  </si>
  <si>
    <t>QUARTERLY DATA</t>
  </si>
  <si>
    <t>(SBD '000)</t>
  </si>
  <si>
    <t>Government expenditure</t>
  </si>
  <si>
    <t>72,98</t>
  </si>
  <si>
    <t>Exports receipts (SBD'000)</t>
  </si>
  <si>
    <t>Import receipts (SBD'000)</t>
  </si>
  <si>
    <t>Source: Central Bank of Solomon Islands</t>
  </si>
  <si>
    <t>http://www.cbsi.com.sb/publications/quarterly-review/</t>
  </si>
  <si>
    <t>http://www.cbsi.com.sb/publications/monthly-economic-bulletin/</t>
  </si>
  <si>
    <t>VANUATU</t>
  </si>
  <si>
    <t xml:space="preserve">      Other Non-financial Corporation</t>
  </si>
  <si>
    <t xml:space="preserve">      Other resident sectors</t>
  </si>
  <si>
    <t xml:space="preserve">    Number of Cruise Arrivals</t>
  </si>
  <si>
    <t xml:space="preserve">    Total Visitor Arrivals</t>
  </si>
  <si>
    <t>Expenses</t>
  </si>
  <si>
    <t>QUARTERLY  DATA</t>
  </si>
  <si>
    <t>Revenue (million vatu)</t>
  </si>
  <si>
    <t xml:space="preserve">          Taxes</t>
  </si>
  <si>
    <t xml:space="preserve">          Grants</t>
  </si>
  <si>
    <t xml:space="preserve">   Expenses</t>
  </si>
  <si>
    <t xml:space="preserve">     Compensation of employees</t>
  </si>
  <si>
    <t>Bonds Outstanding</t>
  </si>
  <si>
    <t>Source: Reserve Bank of Vanuatu</t>
  </si>
  <si>
    <t>https://www.rbv.gov.vu/index.php/en/e-gdds-statistics</t>
  </si>
  <si>
    <t>https://doft.gov.vu/images/2020/Treasury/Monthly_Report/March_Monthly_Report_2020.pdf</t>
  </si>
  <si>
    <t>Headline Inflation (Annual % change)</t>
  </si>
  <si>
    <t>Revenue (NZD 000)</t>
  </si>
  <si>
    <t>GDP growth rate at constant prices compared to previous period</t>
  </si>
  <si>
    <t>Accomodation Services</t>
  </si>
  <si>
    <t>Restaurants and Bars</t>
  </si>
  <si>
    <t>GDP Growth at Constant 2016 Prices</t>
  </si>
  <si>
    <t xml:space="preserve">Source: </t>
  </si>
  <si>
    <t>http://www.mfem.gov.ck/statistics/economic-statistics/tax-stats</t>
  </si>
  <si>
    <t>https://www.spc.int/DigitalLibrary/SDD/Events/Country%20IMTS%20tables</t>
  </si>
  <si>
    <t>Quarterly Data</t>
  </si>
  <si>
    <t xml:space="preserve">Q1 </t>
  </si>
  <si>
    <t>2. Trade (FJD '000)</t>
  </si>
  <si>
    <t>3. Gross Foreign Reserves (End of Period, FJ$ millions)</t>
  </si>
  <si>
    <t>4. Broad Money (End of period, FJ$ millions)</t>
  </si>
  <si>
    <t>5.  Private Sector Credit (Year-on-Year % change)</t>
  </si>
  <si>
    <t xml:space="preserve">     % change (yoy)</t>
  </si>
  <si>
    <t>6. Government Domestic Debt (FJ $ million)</t>
  </si>
  <si>
    <t>7.  Tourism</t>
  </si>
  <si>
    <t>8. Personal Remittances (FJ$ Million)</t>
  </si>
  <si>
    <t>9. Gross Tourism earnings(FJ$ Million)</t>
  </si>
  <si>
    <t>10  Government Operations</t>
  </si>
  <si>
    <t>11. Exports</t>
  </si>
  <si>
    <t>12. imports</t>
  </si>
  <si>
    <t>13. Remittances</t>
  </si>
  <si>
    <t>1. Retail  Price Index (YOY% change)</t>
  </si>
  <si>
    <t>2. Gross Foreign Reserves (US$ million end of period)</t>
  </si>
  <si>
    <t>3. Money and Credit (YOY % Change)</t>
  </si>
  <si>
    <t>4.  Private Sector Credit</t>
  </si>
  <si>
    <t>5. Number of visitor arrivals</t>
  </si>
  <si>
    <t>6. Trade (K' million)</t>
  </si>
  <si>
    <t>7. Travel Receipts (excluding transportation)</t>
  </si>
  <si>
    <t>(Family Maintenance + Immigrants funds)</t>
  </si>
  <si>
    <t>8. Transfers (used as Remittances) (K' million)</t>
  </si>
  <si>
    <t>9. Government</t>
  </si>
  <si>
    <t>10. Government Finance</t>
  </si>
  <si>
    <t>11. Visitor arrivals</t>
  </si>
  <si>
    <t>12. Private Sector Credit</t>
  </si>
  <si>
    <t>Papua New Guinea</t>
  </si>
  <si>
    <t>2. Merhandise Trade Balance (TOP million)</t>
  </si>
  <si>
    <t>3. Gross Foreign Reserves ($ million)</t>
  </si>
  <si>
    <t>4. Broad Money</t>
  </si>
  <si>
    <t xml:space="preserve">5.  Private Sector Lending </t>
  </si>
  <si>
    <t>6. Remittances ( TOP $ Million)</t>
  </si>
  <si>
    <t>7. Government Budget</t>
  </si>
  <si>
    <t xml:space="preserve">   Tax Revenue</t>
  </si>
  <si>
    <t>8. Visitor Arrivals</t>
  </si>
  <si>
    <t>9. Tourism</t>
  </si>
  <si>
    <t>13. Trade</t>
  </si>
  <si>
    <t>2. Gross External Reserves</t>
  </si>
  <si>
    <t>3. Trade (Tala thousand)</t>
  </si>
  <si>
    <t>4. Money Supply</t>
  </si>
  <si>
    <t xml:space="preserve">5. Remittances </t>
  </si>
  <si>
    <t>6. Tourism</t>
  </si>
  <si>
    <t>7. Tourism earnings (tala, millions)</t>
  </si>
  <si>
    <t>8. Lending</t>
  </si>
  <si>
    <t xml:space="preserve"> Disbursed outstanding debt(as % of GDP)</t>
  </si>
  <si>
    <t>1. Consumer Price Index (% change)</t>
  </si>
  <si>
    <t>2. Trade (End of Period, $ millions)</t>
  </si>
  <si>
    <t>3. Gross Foreign Reserves (End of Period, $ millions)</t>
  </si>
  <si>
    <t>4. Liquidity (End of period, $ millions)</t>
  </si>
  <si>
    <t>5.  Private Sector Credit ($ million)</t>
  </si>
  <si>
    <t>6. SI Government Debt Stock (End of Period, $ million)</t>
  </si>
  <si>
    <t>7. Government Finance</t>
  </si>
  <si>
    <t xml:space="preserve">     Taxe Revenue</t>
  </si>
  <si>
    <t>8.  Tourism</t>
  </si>
  <si>
    <t>9. Foreign Exchange Transactions (FET)-Receipts</t>
  </si>
  <si>
    <t>10. Transfers</t>
  </si>
  <si>
    <t xml:space="preserve">      Temporary residents &amp; immigrants (used as remittances)</t>
  </si>
  <si>
    <t>11. Government tax revenue (SB'000)</t>
  </si>
  <si>
    <t>Travel Receipts (used as tourism receipts)</t>
  </si>
  <si>
    <t>1. Trade (million vatu)</t>
  </si>
  <si>
    <t>2. Gross Foreign Reserves (End of Period,  Vatu million)</t>
  </si>
  <si>
    <t>3. Broad Money (M2) (million Vatu)</t>
  </si>
  <si>
    <t>4.  Private Sector Credit ( million vatu)</t>
  </si>
  <si>
    <t>5.Visitor Arrivals</t>
  </si>
  <si>
    <t>6. Government operations</t>
  </si>
  <si>
    <t>7. Government debt (Bond Outstanding)</t>
  </si>
  <si>
    <t>8. Government Operations</t>
  </si>
  <si>
    <t xml:space="preserve">          Taxe Revenue</t>
  </si>
  <si>
    <t>9. Government Debt</t>
  </si>
  <si>
    <t>10. Inflation</t>
  </si>
  <si>
    <t>11. Consumer price indices (% relative to same quarter in the previous year)</t>
  </si>
  <si>
    <t>12. visitor arrivals (air arrivals0</t>
  </si>
  <si>
    <t>14. Annual debt stock forecast</t>
  </si>
  <si>
    <t>1. Consumer Price Index</t>
  </si>
  <si>
    <t>2. Trade (NZD 000)</t>
  </si>
  <si>
    <t>3. Gross Foreign Reserves (End of Period, NZD million)</t>
  </si>
  <si>
    <t xml:space="preserve">4.  Private Sector Credit  </t>
  </si>
  <si>
    <t>5. Visitor Arrivals</t>
  </si>
  <si>
    <t>7. Government Operations</t>
  </si>
  <si>
    <t>8. Net Foreign Assets</t>
  </si>
  <si>
    <t>9. visitor arrivals (air arrivals)</t>
  </si>
  <si>
    <t>10. Trade</t>
  </si>
  <si>
    <t>11. Broad Money Supply</t>
  </si>
  <si>
    <t xml:space="preserve"> 12 Private Sector Credit</t>
  </si>
  <si>
    <t>13. GDP Growth Rates:  COOK Islands Table 4</t>
  </si>
  <si>
    <t>1. Trade</t>
  </si>
  <si>
    <t>2. Trade</t>
  </si>
  <si>
    <t>Total Number of visitor arrivals</t>
  </si>
  <si>
    <t>10. Government Budget</t>
  </si>
  <si>
    <t>11.  Remittances</t>
  </si>
  <si>
    <t>12. Trade</t>
  </si>
  <si>
    <t>9. Government Operations (Tala Million)</t>
  </si>
  <si>
    <t>10.  Total Debt Stock (Tala Million)</t>
  </si>
  <si>
    <t>11. Tourism</t>
  </si>
  <si>
    <t>12. remittances</t>
  </si>
  <si>
    <t xml:space="preserve">14. GDP </t>
  </si>
  <si>
    <t xml:space="preserve"> Government Grants (SB'000)</t>
  </si>
  <si>
    <t>12. Visitor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</si>
</sst>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"/>
    <numFmt numFmtId="169" formatCode="_-* #,##0.0_-;\-* #,##0.0_-;_-* &quot;-&quot;??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_-[$€-2]* #,##0.00_-;\-[$€-2]* #,##0.00_-;_-[$€-2]* &quot;-&quot;??_-"/>
    <numFmt numFmtId="176" formatCode="[Black][&gt;0.05]#,##0.0;[Black][&lt;-0.05]\-#,##0.0;;"/>
    <numFmt numFmtId="177" formatCode="[Black][&gt;0.5]#,##0;[Black][&lt;-0.5]\-#,##0;;"/>
    <numFmt numFmtId="178" formatCode="0.000"/>
    <numFmt numFmtId="179" formatCode="0.0%"/>
    <numFmt numFmtId="180" formatCode="_(* #,##0_);_(* \(#,##0\);_(* &quot;-&quot;??_);_(@_)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_-* #,##0.00\ _F_-;\-* #,##0.00\ _F_-;_-* &quot;-&quot;??\ _F_-;_-@_-"/>
    <numFmt numFmtId="184" formatCode="#."/>
    <numFmt numFmtId="185" formatCode="\ \ \ @"/>
    <numFmt numFmtId="186" formatCode="\ \ \ \ \ \ @"/>
    <numFmt numFmtId="187" formatCode="\ \ \ \ \ \ \ \ \ @"/>
    <numFmt numFmtId="188" formatCode="\ \ \ \ \ \ \ \ \ \ \ \ @"/>
    <numFmt numFmtId="189" formatCode="\ \ \ \ \ \ \ \ \ \ \ \ \ \ \ @"/>
    <numFmt numFmtId="190" formatCode="\ \ \ \ \ \ \ \ \ \ \ \ \ \ \ \ \ \ @"/>
    <numFmt numFmtId="191" formatCode="\ \ \ \ \ @"/>
    <numFmt numFmtId="192" formatCode="0_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haroni"/>
    </font>
    <font>
      <sz val="16"/>
      <color theme="1"/>
      <name val="Aharoni"/>
    </font>
    <font>
      <sz val="10"/>
      <color theme="1"/>
      <name val="Arial"/>
      <family val="2"/>
    </font>
    <font>
      <sz val="11"/>
      <color rgb="FF0070C0"/>
      <name val="Aharoni"/>
    </font>
    <font>
      <sz val="12"/>
      <color theme="1"/>
      <name val="Aharoni"/>
    </font>
    <font>
      <b/>
      <sz val="11"/>
      <color rgb="FF0070C0"/>
      <name val="Calibri"/>
      <family val="2"/>
      <scheme val="minor"/>
    </font>
    <font>
      <sz val="8.25"/>
      <name val="Helv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.75"/>
      <name val="Helv"/>
    </font>
    <font>
      <sz val="9"/>
      <name val="Franklin Gothic Book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name val="Tms Rmn"/>
    </font>
    <font>
      <b/>
      <sz val="11"/>
      <color theme="1"/>
      <name val="Aharoni"/>
    </font>
    <font>
      <sz val="11"/>
      <color theme="1"/>
      <name val="Aharoni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9C57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b/>
      <sz val="14"/>
      <color rgb="FF9C5700"/>
      <name val="Times New Roman"/>
      <family val="1"/>
    </font>
    <font>
      <b/>
      <sz val="1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Mäori"/>
      <family val="2"/>
    </font>
    <font>
      <sz val="11"/>
      <color theme="1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  <font>
      <sz val="9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u/>
      <sz val="10"/>
      <color theme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Arial"/>
    </font>
    <font>
      <u/>
      <sz val="11"/>
      <color theme="10"/>
      <name val="Arial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rgb="FF9C5700"/>
      <name val="Calibri"/>
      <family val="2"/>
      <scheme val="minor"/>
    </font>
    <font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403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>
      <alignment vertical="top"/>
    </xf>
    <xf numFmtId="37" fontId="13" fillId="0" borderId="0"/>
    <xf numFmtId="0" fontId="11" fillId="0" borderId="0"/>
    <xf numFmtId="2" fontId="15" fillId="0" borderId="0">
      <alignment horizontal="center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4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" fontId="26" fillId="4" borderId="2">
      <alignment horizontal="right" vertical="center"/>
    </xf>
    <xf numFmtId="0" fontId="27" fillId="4" borderId="2">
      <alignment horizontal="right" vertical="center"/>
    </xf>
    <xf numFmtId="0" fontId="12" fillId="4" borderId="3"/>
    <xf numFmtId="0" fontId="26" fillId="5" borderId="2">
      <alignment horizontal="center" vertical="center"/>
    </xf>
    <xf numFmtId="1" fontId="26" fillId="4" borderId="2">
      <alignment horizontal="right" vertical="center"/>
    </xf>
    <xf numFmtId="0" fontId="12" fillId="4" borderId="0"/>
    <xf numFmtId="0" fontId="28" fillId="4" borderId="2">
      <alignment horizontal="left" vertical="center"/>
    </xf>
    <xf numFmtId="0" fontId="28" fillId="4" borderId="2"/>
    <xf numFmtId="0" fontId="27" fillId="4" borderId="2">
      <alignment horizontal="right" vertical="center"/>
    </xf>
    <xf numFmtId="0" fontId="29" fillId="6" borderId="2">
      <alignment horizontal="left" vertical="center"/>
    </xf>
    <xf numFmtId="0" fontId="29" fillId="6" borderId="2">
      <alignment horizontal="left" vertical="center"/>
    </xf>
    <xf numFmtId="0" fontId="30" fillId="4" borderId="2">
      <alignment horizontal="left" vertical="center"/>
    </xf>
    <xf numFmtId="0" fontId="31" fillId="4" borderId="3"/>
    <xf numFmtId="0" fontId="26" fillId="7" borderId="2">
      <alignment horizontal="left" vertical="center"/>
    </xf>
    <xf numFmtId="43" fontId="33" fillId="0" borderId="0" applyFont="0" applyFill="0" applyBorder="0" applyAlignment="0" applyProtection="0"/>
    <xf numFmtId="0" fontId="34" fillId="0" borderId="0" applyProtection="0"/>
    <xf numFmtId="175" fontId="12" fillId="0" borderId="0" applyFont="0" applyFill="0" applyBorder="0" applyAlignment="0" applyProtection="0"/>
    <xf numFmtId="2" fontId="34" fillId="0" borderId="0" applyProtection="0"/>
    <xf numFmtId="0" fontId="34" fillId="0" borderId="0" applyNumberFormat="0" applyFont="0" applyFill="0" applyBorder="0" applyAlignment="0" applyProtection="0"/>
    <xf numFmtId="0" fontId="35" fillId="0" borderId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38" fillId="0" borderId="0"/>
    <xf numFmtId="0" fontId="33" fillId="0" borderId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68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50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7" applyNumberFormat="0" applyAlignment="0" applyProtection="0"/>
    <xf numFmtId="0" fontId="57" fillId="11" borderId="8" applyNumberFormat="0" applyAlignment="0" applyProtection="0"/>
    <xf numFmtId="0" fontId="58" fillId="11" borderId="7" applyNumberFormat="0" applyAlignment="0" applyProtection="0"/>
    <xf numFmtId="0" fontId="59" fillId="0" borderId="9" applyNumberFormat="0" applyFill="0" applyAlignment="0" applyProtection="0"/>
    <xf numFmtId="0" fontId="60" fillId="12" borderId="10" applyNumberFormat="0" applyAlignment="0" applyProtection="0"/>
    <xf numFmtId="0" fontId="61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62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6" fillId="0" borderId="0" applyProtection="0"/>
    <xf numFmtId="0" fontId="66" fillId="2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85" fontId="12" fillId="0" borderId="13" applyBorder="0"/>
    <xf numFmtId="185" fontId="12" fillId="0" borderId="13" applyBorder="0"/>
    <xf numFmtId="185" fontId="12" fillId="0" borderId="13" applyBorder="0"/>
    <xf numFmtId="185" fontId="12" fillId="0" borderId="13" applyBorder="0"/>
    <xf numFmtId="185" fontId="12" fillId="0" borderId="13" applyBorder="0"/>
    <xf numFmtId="186" fontId="12" fillId="0" borderId="13" applyBorder="0"/>
    <xf numFmtId="186" fontId="12" fillId="0" borderId="13" applyBorder="0"/>
    <xf numFmtId="186" fontId="12" fillId="0" borderId="13" applyBorder="0"/>
    <xf numFmtId="186" fontId="12" fillId="0" borderId="13" applyBorder="0"/>
    <xf numFmtId="186" fontId="12" fillId="0" borderId="13" applyBorder="0"/>
    <xf numFmtId="187" fontId="12" fillId="0" borderId="13"/>
    <xf numFmtId="187" fontId="12" fillId="0" borderId="13"/>
    <xf numFmtId="187" fontId="12" fillId="0" borderId="13"/>
    <xf numFmtId="187" fontId="12" fillId="0" borderId="13"/>
    <xf numFmtId="187" fontId="12" fillId="0" borderId="13"/>
    <xf numFmtId="188" fontId="12" fillId="0" borderId="13"/>
    <xf numFmtId="188" fontId="12" fillId="0" borderId="13"/>
    <xf numFmtId="188" fontId="12" fillId="0" borderId="13"/>
    <xf numFmtId="188" fontId="12" fillId="0" borderId="13"/>
    <xf numFmtId="188" fontId="12" fillId="0" borderId="13"/>
    <xf numFmtId="189" fontId="12" fillId="0" borderId="13"/>
    <xf numFmtId="189" fontId="12" fillId="0" borderId="13"/>
    <xf numFmtId="189" fontId="12" fillId="0" borderId="13"/>
    <xf numFmtId="189" fontId="12" fillId="0" borderId="13"/>
    <xf numFmtId="189" fontId="12" fillId="0" borderId="13"/>
    <xf numFmtId="190" fontId="12" fillId="0" borderId="13"/>
    <xf numFmtId="190" fontId="12" fillId="0" borderId="13"/>
    <xf numFmtId="190" fontId="12" fillId="0" borderId="13"/>
    <xf numFmtId="190" fontId="12" fillId="0" borderId="13"/>
    <xf numFmtId="190" fontId="12" fillId="0" borderId="13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1" fontId="15" fillId="0" borderId="0" applyFon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91" fontId="11" fillId="0" borderId="0"/>
    <xf numFmtId="0" fontId="65" fillId="0" borderId="0">
      <alignment horizontal="center" wrapText="1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2" fillId="0" borderId="0">
      <protection locked="0"/>
    </xf>
    <xf numFmtId="184" fontId="73" fillId="0" borderId="0">
      <protection locked="0"/>
    </xf>
    <xf numFmtId="184" fontId="73" fillId="0" borderId="0">
      <protection locked="0"/>
    </xf>
    <xf numFmtId="184" fontId="73" fillId="0" borderId="0">
      <protection locked="0"/>
    </xf>
    <xf numFmtId="184" fontId="73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8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64" fillId="0" borderId="0"/>
    <xf numFmtId="37" fontId="71" fillId="0" borderId="0"/>
    <xf numFmtId="37" fontId="71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37" fontId="71" fillId="0" borderId="0"/>
    <xf numFmtId="0" fontId="12" fillId="0" borderId="0"/>
    <xf numFmtId="0" fontId="12" fillId="0" borderId="0" applyNumberFormat="0" applyFill="0" applyBorder="0" applyAlignment="0" applyProtection="0"/>
    <xf numFmtId="0" fontId="15" fillId="0" borderId="0"/>
    <xf numFmtId="0" fontId="1" fillId="0" borderId="0"/>
    <xf numFmtId="0" fontId="12" fillId="0" borderId="0" applyNumberFormat="0" applyFill="0" applyBorder="0" applyAlignment="0" applyProtection="0"/>
    <xf numFmtId="0" fontId="15" fillId="0" borderId="0"/>
    <xf numFmtId="0" fontId="12" fillId="0" borderId="0" applyNumberFormat="0" applyFill="0" applyBorder="0" applyAlignment="0" applyProtection="0"/>
    <xf numFmtId="0" fontId="1" fillId="0" borderId="0"/>
    <xf numFmtId="0" fontId="74" fillId="0" borderId="0"/>
    <xf numFmtId="0" fontId="12" fillId="0" borderId="0"/>
    <xf numFmtId="0" fontId="12" fillId="0" borderId="0"/>
    <xf numFmtId="37" fontId="71" fillId="0" borderId="0"/>
    <xf numFmtId="0" fontId="12" fillId="0" borderId="0"/>
    <xf numFmtId="37" fontId="71" fillId="0" borderId="0"/>
    <xf numFmtId="37" fontId="7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9" fillId="0" borderId="0">
      <alignment wrapText="1"/>
    </xf>
    <xf numFmtId="184" fontId="72" fillId="0" borderId="14">
      <protection locked="0"/>
    </xf>
    <xf numFmtId="184" fontId="72" fillId="0" borderId="14">
      <protection locked="0"/>
    </xf>
    <xf numFmtId="184" fontId="72" fillId="0" borderId="14">
      <protection locked="0"/>
    </xf>
    <xf numFmtId="184" fontId="72" fillId="0" borderId="14">
      <protection locked="0"/>
    </xf>
    <xf numFmtId="0" fontId="1" fillId="0" borderId="0"/>
    <xf numFmtId="0" fontId="67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37" fontId="71" fillId="0" borderId="0"/>
    <xf numFmtId="0" fontId="63" fillId="25" borderId="0" applyNumberFormat="0" applyBorder="0" applyAlignment="0" applyProtection="0"/>
    <xf numFmtId="0" fontId="75" fillId="0" borderId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37" fontId="71" fillId="0" borderId="0"/>
    <xf numFmtId="0" fontId="63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71" fillId="0" borderId="0"/>
    <xf numFmtId="0" fontId="1" fillId="0" borderId="0"/>
    <xf numFmtId="37" fontId="7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67" fillId="0" borderId="0" applyNumberFormat="0" applyFill="0" applyBorder="0" applyAlignment="0" applyProtection="0"/>
    <xf numFmtId="0" fontId="75" fillId="0" borderId="0"/>
    <xf numFmtId="0" fontId="12" fillId="0" borderId="0"/>
    <xf numFmtId="37" fontId="71" fillId="0" borderId="0"/>
    <xf numFmtId="165" fontId="12" fillId="0" borderId="0" applyFont="0" applyFill="0" applyBorder="0" applyAlignment="0" applyProtection="0"/>
    <xf numFmtId="0" fontId="12" fillId="0" borderId="0"/>
    <xf numFmtId="0" fontId="67" fillId="0" borderId="0" applyNumberFormat="0" applyFill="0" applyBorder="0" applyAlignment="0" applyProtection="0"/>
    <xf numFmtId="37" fontId="71" fillId="0" borderId="0"/>
    <xf numFmtId="37" fontId="71" fillId="0" borderId="0"/>
    <xf numFmtId="0" fontId="74" fillId="0" borderId="0"/>
    <xf numFmtId="37" fontId="71" fillId="0" borderId="0"/>
    <xf numFmtId="181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74" fillId="0" borderId="0"/>
    <xf numFmtId="0" fontId="12" fillId="0" borderId="0"/>
    <xf numFmtId="37" fontId="71" fillId="0" borderId="0"/>
    <xf numFmtId="37" fontId="71" fillId="0" borderId="0"/>
    <xf numFmtId="165" fontId="1" fillId="0" borderId="0" applyFont="0" applyFill="0" applyBorder="0" applyAlignment="0" applyProtection="0"/>
    <xf numFmtId="37" fontId="71" fillId="0" borderId="0"/>
    <xf numFmtId="9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12" fillId="0" borderId="0"/>
    <xf numFmtId="0" fontId="12" fillId="0" borderId="0"/>
    <xf numFmtId="0" fontId="1" fillId="0" borderId="0"/>
    <xf numFmtId="0" fontId="79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0"/>
    <xf numFmtId="0" fontId="6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3" borderId="11" applyNumberFormat="0" applyFont="0" applyAlignment="0" applyProtection="0"/>
    <xf numFmtId="0" fontId="67" fillId="0" borderId="0" applyNumberFormat="0" applyFill="0" applyBorder="0" applyAlignment="0" applyProtection="0"/>
    <xf numFmtId="0" fontId="12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0" fontId="83" fillId="0" borderId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0" fillId="0" borderId="0" applyAlignment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89" fillId="0" borderId="0" applyAlignment="0"/>
    <xf numFmtId="43" fontId="89" fillId="0" borderId="0" applyFont="0" applyFill="0" applyBorder="0" applyAlignment="0" applyProtection="0"/>
    <xf numFmtId="0" fontId="90" fillId="0" borderId="0" applyAlignment="0"/>
    <xf numFmtId="0" fontId="91" fillId="0" borderId="0" applyNumberFormat="0" applyFill="0" applyBorder="0" applyAlignment="0" applyProtection="0"/>
    <xf numFmtId="43" fontId="89" fillId="0" borderId="0" applyFont="0" applyFill="0" applyBorder="0" applyAlignment="0" applyProtection="0"/>
    <xf numFmtId="192" fontId="11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1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166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/>
    <xf numFmtId="167" fontId="0" fillId="0" borderId="0" xfId="1" applyNumberFormat="1" applyFont="1"/>
    <xf numFmtId="3" fontId="0" fillId="0" borderId="0" xfId="0" applyNumberFormat="1" applyAlignment="1"/>
    <xf numFmtId="0" fontId="5" fillId="0" borderId="0" xfId="0" applyFont="1"/>
    <xf numFmtId="168" fontId="5" fillId="0" borderId="0" xfId="0" applyNumberFormat="1" applyFont="1"/>
    <xf numFmtId="0" fontId="6" fillId="0" borderId="0" xfId="3"/>
    <xf numFmtId="3" fontId="2" fillId="0" borderId="0" xfId="0" applyNumberFormat="1" applyFont="1"/>
    <xf numFmtId="166" fontId="2" fillId="0" borderId="0" xfId="0" applyNumberFormat="1" applyFont="1"/>
    <xf numFmtId="0" fontId="7" fillId="0" borderId="0" xfId="0" applyFont="1"/>
    <xf numFmtId="0" fontId="0" fillId="0" borderId="0" xfId="0" applyAlignment="1">
      <alignment horizontal="left"/>
    </xf>
    <xf numFmtId="0" fontId="8" fillId="2" borderId="0" xfId="2" applyFont="1"/>
    <xf numFmtId="0" fontId="0" fillId="0" borderId="0" xfId="0" applyAlignment="1">
      <alignment vertical="center"/>
    </xf>
    <xf numFmtId="17" fontId="0" fillId="0" borderId="0" xfId="0" applyNumberFormat="1"/>
    <xf numFmtId="4" fontId="0" fillId="0" borderId="0" xfId="0" applyNumberFormat="1"/>
    <xf numFmtId="169" fontId="0" fillId="0" borderId="0" xfId="1" applyNumberFormat="1" applyFont="1"/>
    <xf numFmtId="0" fontId="0" fillId="0" borderId="0" xfId="0" applyFont="1" applyAlignment="1">
      <alignment horizontal="left" indent="1"/>
    </xf>
    <xf numFmtId="0" fontId="0" fillId="0" borderId="0" xfId="0" applyFont="1"/>
    <xf numFmtId="2" fontId="0" fillId="0" borderId="0" xfId="0" applyNumberFormat="1"/>
    <xf numFmtId="0" fontId="9" fillId="0" borderId="0" xfId="3" applyFont="1"/>
    <xf numFmtId="167" fontId="0" fillId="0" borderId="0" xfId="1" applyNumberFormat="1" applyFont="1" applyAlignment="1"/>
    <xf numFmtId="168" fontId="10" fillId="0" borderId="0" xfId="4" applyNumberFormat="1" applyFill="1"/>
    <xf numFmtId="168" fontId="10" fillId="0" borderId="0" xfId="0" applyNumberFormat="1" applyFont="1"/>
    <xf numFmtId="168" fontId="1" fillId="0" borderId="0" xfId="4" applyNumberFormat="1" applyFont="1"/>
    <xf numFmtId="0" fontId="0" fillId="0" borderId="0" xfId="0" applyAlignment="1">
      <alignment horizontal="left" indent="2"/>
    </xf>
    <xf numFmtId="168" fontId="2" fillId="0" borderId="0" xfId="0" applyNumberFormat="1" applyFont="1"/>
    <xf numFmtId="168" fontId="0" fillId="0" borderId="0" xfId="0" applyNumberFormat="1" applyFont="1"/>
    <xf numFmtId="0" fontId="16" fillId="0" borderId="0" xfId="0" applyFont="1"/>
    <xf numFmtId="0" fontId="17" fillId="3" borderId="1" xfId="18" applyNumberFormat="1" applyFont="1" applyFill="1" applyBorder="1" applyAlignment="1">
      <alignment horizontal="left" indent="1"/>
    </xf>
    <xf numFmtId="168" fontId="18" fillId="0" borderId="0" xfId="0" applyNumberFormat="1" applyFont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20" fillId="3" borderId="1" xfId="18" applyNumberFormat="1" applyFont="1" applyFill="1" applyBorder="1" applyAlignment="1">
      <alignment horizontal="left" indent="1"/>
    </xf>
    <xf numFmtId="0" fontId="21" fillId="0" borderId="0" xfId="0" applyFont="1"/>
    <xf numFmtId="1" fontId="19" fillId="0" borderId="0" xfId="0" applyNumberFormat="1" applyFont="1" applyAlignment="1"/>
    <xf numFmtId="0" fontId="23" fillId="0" borderId="0" xfId="0" applyFont="1"/>
    <xf numFmtId="178" fontId="0" fillId="0" borderId="0" xfId="0" applyNumberFormat="1"/>
    <xf numFmtId="0" fontId="0" fillId="0" borderId="0" xfId="0" applyNumberFormat="1"/>
    <xf numFmtId="0" fontId="8" fillId="0" borderId="0" xfId="0" applyFont="1"/>
    <xf numFmtId="166" fontId="39" fillId="0" borderId="0" xfId="0" applyNumberFormat="1" applyFont="1"/>
    <xf numFmtId="0" fontId="40" fillId="0" borderId="0" xfId="0" applyFont="1"/>
    <xf numFmtId="0" fontId="41" fillId="0" borderId="0" xfId="0" applyFont="1" applyAlignment="1">
      <alignment horizontal="center"/>
    </xf>
    <xf numFmtId="17" fontId="41" fillId="0" borderId="0" xfId="24" applyNumberFormat="1" applyFont="1" applyAlignment="1">
      <alignment horizontal="center"/>
    </xf>
    <xf numFmtId="168" fontId="11" fillId="0" borderId="0" xfId="24" applyNumberFormat="1" applyFont="1" applyAlignment="1">
      <alignment horizontal="center"/>
    </xf>
    <xf numFmtId="166" fontId="25" fillId="0" borderId="0" xfId="76" applyNumberFormat="1" applyFont="1" applyBorder="1" applyAlignment="1">
      <alignment horizontal="center" vertical="center"/>
    </xf>
    <xf numFmtId="168" fontId="11" fillId="0" borderId="0" xfId="76" applyNumberFormat="1" applyFont="1" applyFill="1" applyAlignment="1">
      <alignment horizontal="center"/>
    </xf>
    <xf numFmtId="166" fontId="0" fillId="0" borderId="0" xfId="1" applyNumberFormat="1" applyFont="1"/>
    <xf numFmtId="0" fontId="42" fillId="0" borderId="0" xfId="0" applyFont="1"/>
    <xf numFmtId="0" fontId="22" fillId="0" borderId="0" xfId="0" applyFont="1" applyAlignment="1">
      <alignment horizontal="center"/>
    </xf>
    <xf numFmtId="0" fontId="43" fillId="2" borderId="0" xfId="2" applyFont="1"/>
    <xf numFmtId="0" fontId="44" fillId="0" borderId="0" xfId="0" applyFont="1"/>
    <xf numFmtId="0" fontId="45" fillId="0" borderId="0" xfId="0" applyFont="1"/>
    <xf numFmtId="17" fontId="44" fillId="0" borderId="0" xfId="0" applyNumberFormat="1" applyFont="1"/>
    <xf numFmtId="0" fontId="44" fillId="0" borderId="0" xfId="0" applyFont="1" applyAlignment="1">
      <alignment horizontal="left" indent="2"/>
    </xf>
    <xf numFmtId="0" fontId="45" fillId="0" borderId="0" xfId="0" applyFont="1" applyAlignment="1">
      <alignment horizontal="left"/>
    </xf>
    <xf numFmtId="4" fontId="44" fillId="0" borderId="0" xfId="0" applyNumberFormat="1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3" fontId="44" fillId="0" borderId="0" xfId="0" applyNumberFormat="1" applyFont="1"/>
    <xf numFmtId="168" fontId="44" fillId="0" borderId="0" xfId="0" applyNumberFormat="1" applyFont="1"/>
    <xf numFmtId="0" fontId="47" fillId="0" borderId="0" xfId="3" applyFont="1"/>
    <xf numFmtId="0" fontId="48" fillId="2" borderId="0" xfId="2" applyFont="1"/>
    <xf numFmtId="0" fontId="49" fillId="0" borderId="0" xfId="0" applyFont="1" applyAlignment="1">
      <alignment horizontal="center"/>
    </xf>
    <xf numFmtId="3" fontId="16" fillId="0" borderId="0" xfId="0" applyNumberFormat="1" applyFont="1"/>
    <xf numFmtId="166" fontId="42" fillId="0" borderId="0" xfId="0" applyNumberFormat="1" applyFont="1"/>
    <xf numFmtId="0" fontId="50" fillId="8" borderId="4" xfId="77" applyFill="1"/>
    <xf numFmtId="168" fontId="0" fillId="0" borderId="0" xfId="0" applyNumberFormat="1" applyAlignment="1"/>
    <xf numFmtId="168" fontId="0" fillId="0" borderId="0" xfId="0" applyNumberFormat="1" applyAlignment="1">
      <alignment horizontal="right"/>
    </xf>
    <xf numFmtId="0" fontId="50" fillId="0" borderId="4" xfId="77" applyFill="1"/>
    <xf numFmtId="167" fontId="0" fillId="0" borderId="0" xfId="0" applyNumberFormat="1"/>
    <xf numFmtId="169" fontId="0" fillId="0" borderId="0" xfId="1" applyNumberFormat="1" applyFont="1" applyAlignment="1">
      <alignment horizontal="left" indent="1"/>
    </xf>
    <xf numFmtId="1" fontId="10" fillId="0" borderId="0" xfId="0" applyNumberFormat="1" applyFont="1"/>
    <xf numFmtId="168" fontId="0" fillId="0" borderId="0" xfId="0" applyNumberFormat="1" applyAlignment="1">
      <alignment horizontal="left"/>
    </xf>
    <xf numFmtId="168" fontId="14" fillId="3" borderId="0" xfId="0" applyNumberFormat="1" applyFont="1" applyFill="1" applyAlignment="1">
      <alignment horizontal="center" vertical="center"/>
    </xf>
    <xf numFmtId="2" fontId="14" fillId="3" borderId="0" xfId="17" applyNumberFormat="1" applyFont="1" applyFill="1"/>
    <xf numFmtId="180" fontId="68" fillId="0" borderId="0" xfId="336" applyNumberFormat="1" applyFont="1" applyFill="1" applyBorder="1" applyAlignment="1">
      <alignment horizontal="right" vertical="center" readingOrder="1"/>
    </xf>
    <xf numFmtId="180" fontId="5" fillId="0" borderId="0" xfId="330" applyNumberFormat="1" applyFont="1" applyFill="1"/>
    <xf numFmtId="180" fontId="11" fillId="0" borderId="0" xfId="111" applyNumberFormat="1" applyFont="1" applyFill="1" applyBorder="1"/>
    <xf numFmtId="0" fontId="0" fillId="0" borderId="0" xfId="0"/>
    <xf numFmtId="0" fontId="2" fillId="0" borderId="0" xfId="0" applyFont="1"/>
    <xf numFmtId="3" fontId="0" fillId="0" borderId="0" xfId="0" applyNumberFormat="1"/>
    <xf numFmtId="168" fontId="0" fillId="0" borderId="0" xfId="0" applyNumberFormat="1"/>
    <xf numFmtId="180" fontId="68" fillId="0" borderId="0" xfId="1" applyNumberFormat="1" applyFont="1" applyFill="1" applyBorder="1" applyAlignment="1">
      <alignment horizontal="right" vertical="center" readingOrder="1"/>
    </xf>
    <xf numFmtId="180" fontId="0" fillId="0" borderId="0" xfId="0" applyNumberFormat="1"/>
    <xf numFmtId="168" fontId="76" fillId="0" borderId="27" xfId="0" applyNumberFormat="1" applyFont="1" applyBorder="1" applyAlignment="1">
      <alignment horizontal="center" vertical="center"/>
    </xf>
    <xf numFmtId="168" fontId="76" fillId="0" borderId="21" xfId="0" applyNumberFormat="1" applyFont="1" applyBorder="1" applyAlignment="1">
      <alignment horizontal="center" vertical="center"/>
    </xf>
    <xf numFmtId="168" fontId="76" fillId="0" borderId="0" xfId="0" applyNumberFormat="1" applyFont="1" applyBorder="1" applyAlignment="1">
      <alignment horizontal="center" vertical="center"/>
    </xf>
    <xf numFmtId="168" fontId="76" fillId="0" borderId="28" xfId="0" applyNumberFormat="1" applyFont="1" applyBorder="1" applyAlignment="1">
      <alignment horizontal="center" vertical="center"/>
    </xf>
    <xf numFmtId="168" fontId="76" fillId="0" borderId="26" xfId="0" applyNumberFormat="1" applyFont="1" applyBorder="1" applyAlignment="1">
      <alignment horizontal="center" vertical="center"/>
    </xf>
    <xf numFmtId="168" fontId="76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168" fontId="76" fillId="0" borderId="27" xfId="0" applyNumberFormat="1" applyFont="1" applyFill="1" applyBorder="1" applyAlignment="1">
      <alignment horizontal="center" vertical="center"/>
    </xf>
    <xf numFmtId="168" fontId="76" fillId="0" borderId="0" xfId="0" applyNumberFormat="1" applyFont="1" applyFill="1" applyBorder="1" applyAlignment="1">
      <alignment horizontal="center" vertical="center"/>
    </xf>
    <xf numFmtId="1" fontId="76" fillId="0" borderId="27" xfId="0" applyNumberFormat="1" applyFont="1" applyBorder="1" applyAlignment="1">
      <alignment horizontal="center" vertical="center"/>
    </xf>
    <xf numFmtId="168" fontId="76" fillId="0" borderId="21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horizontal="left" vertical="center"/>
    </xf>
    <xf numFmtId="0" fontId="76" fillId="0" borderId="21" xfId="0" applyFont="1" applyBorder="1" applyAlignment="1">
      <alignment horizontal="left" vertical="center"/>
    </xf>
    <xf numFmtId="1" fontId="1" fillId="0" borderId="0" xfId="4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 indent="2"/>
    </xf>
    <xf numFmtId="168" fontId="76" fillId="0" borderId="0" xfId="0" applyNumberFormat="1" applyFont="1" applyBorder="1" applyAlignment="1">
      <alignment horizontal="left" vertical="center" indent="1"/>
    </xf>
    <xf numFmtId="1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0" fillId="0" borderId="0" xfId="0" applyBorder="1"/>
    <xf numFmtId="0" fontId="76" fillId="0" borderId="0" xfId="0" applyFont="1" applyBorder="1" applyAlignment="1">
      <alignment horizontal="left" vertical="center"/>
    </xf>
    <xf numFmtId="0" fontId="2" fillId="0" borderId="26" xfId="0" applyFont="1" applyBorder="1" applyAlignment="1"/>
    <xf numFmtId="0" fontId="2" fillId="0" borderId="0" xfId="0" applyFont="1" applyBorder="1" applyAlignment="1"/>
    <xf numFmtId="168" fontId="0" fillId="0" borderId="0" xfId="338" applyNumberFormat="1" applyFont="1"/>
    <xf numFmtId="0" fontId="2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78" fillId="0" borderId="25" xfId="0" applyFont="1" applyFill="1" applyBorder="1" applyAlignment="1"/>
    <xf numFmtId="0" fontId="78" fillId="0" borderId="0" xfId="0" applyFont="1" applyFill="1" applyBorder="1" applyAlignment="1"/>
    <xf numFmtId="0" fontId="76" fillId="0" borderId="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8" xfId="0" applyBorder="1"/>
    <xf numFmtId="0" fontId="0" fillId="0" borderId="25" xfId="0" applyBorder="1"/>
    <xf numFmtId="168" fontId="0" fillId="0" borderId="0" xfId="0" applyNumberFormat="1" applyBorder="1"/>
    <xf numFmtId="1" fontId="76" fillId="0" borderId="26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50" fillId="8" borderId="0" xfId="77" applyFill="1" applyBorder="1"/>
    <xf numFmtId="0" fontId="0" fillId="0" borderId="26" xfId="0" applyBorder="1"/>
    <xf numFmtId="0" fontId="76" fillId="0" borderId="0" xfId="0" applyFont="1" applyFill="1" applyBorder="1" applyAlignment="1">
      <alignment horizontal="left" vertical="center"/>
    </xf>
    <xf numFmtId="1" fontId="0" fillId="0" borderId="0" xfId="0" applyNumberFormat="1" applyBorder="1"/>
    <xf numFmtId="168" fontId="0" fillId="0" borderId="27" xfId="0" applyNumberFormat="1" applyBorder="1"/>
    <xf numFmtId="168" fontId="0" fillId="0" borderId="21" xfId="0" applyNumberFormat="1" applyBorder="1"/>
    <xf numFmtId="1" fontId="78" fillId="0" borderId="0" xfId="0" applyNumberFormat="1" applyFont="1" applyFill="1" applyBorder="1" applyAlignment="1"/>
    <xf numFmtId="168" fontId="14" fillId="0" borderId="0" xfId="348" applyNumberFormat="1" applyFont="1" applyFill="1" applyBorder="1" applyAlignment="1" applyProtection="1">
      <alignment horizontal="center" vertical="center"/>
      <protection locked="0"/>
    </xf>
    <xf numFmtId="0" fontId="76" fillId="0" borderId="19" xfId="0" applyFont="1" applyBorder="1" applyAlignment="1">
      <alignment horizontal="left" vertical="center"/>
    </xf>
    <xf numFmtId="180" fontId="82" fillId="0" borderId="0" xfId="350" applyNumberFormat="1" applyFont="1" applyFill="1" applyBorder="1" applyAlignment="1">
      <alignment horizontal="right"/>
    </xf>
    <xf numFmtId="180" fontId="82" fillId="0" borderId="0" xfId="351" applyNumberFormat="1" applyFont="1" applyFill="1" applyBorder="1" applyAlignment="1">
      <alignment horizontal="right"/>
    </xf>
    <xf numFmtId="168" fontId="10" fillId="0" borderId="0" xfId="4" applyNumberFormat="1" applyFill="1" applyBorder="1"/>
    <xf numFmtId="3" fontId="82" fillId="0" borderId="0" xfId="351" applyNumberFormat="1" applyFont="1" applyBorder="1"/>
    <xf numFmtId="0" fontId="12" fillId="0" borderId="0" xfId="5" applyFont="1"/>
    <xf numFmtId="0" fontId="14" fillId="0" borderId="0" xfId="5" applyFont="1"/>
    <xf numFmtId="3" fontId="84" fillId="0" borderId="0" xfId="359" applyNumberFormat="1" applyFont="1" applyFill="1"/>
    <xf numFmtId="180" fontId="81" fillId="0" borderId="0" xfId="351" applyNumberFormat="1" applyFont="1" applyFill="1" applyBorder="1" applyAlignment="1">
      <alignment horizontal="right"/>
    </xf>
    <xf numFmtId="3" fontId="80" fillId="0" borderId="0" xfId="0" applyNumberFormat="1" applyFont="1" applyBorder="1"/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1" fontId="82" fillId="0" borderId="0" xfId="351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left" vertical="center" wrapText="1" indent="3"/>
    </xf>
    <xf numFmtId="0" fontId="65" fillId="0" borderId="0" xfId="5" applyFont="1" applyAlignment="1">
      <alignment vertical="center"/>
    </xf>
    <xf numFmtId="180" fontId="81" fillId="0" borderId="0" xfId="350" applyNumberFormat="1" applyFont="1" applyFill="1" applyBorder="1" applyAlignment="1">
      <alignment horizontal="right"/>
    </xf>
    <xf numFmtId="2" fontId="76" fillId="0" borderId="0" xfId="0" applyNumberFormat="1" applyFont="1" applyBorder="1" applyAlignment="1">
      <alignment horizontal="center" vertical="center"/>
    </xf>
    <xf numFmtId="0" fontId="0" fillId="0" borderId="0" xfId="0"/>
    <xf numFmtId="168" fontId="0" fillId="0" borderId="0" xfId="0" applyNumberFormat="1" applyAlignment="1">
      <alignment horizontal="left" indent="3"/>
    </xf>
    <xf numFmtId="168" fontId="76" fillId="0" borderId="19" xfId="0" applyNumberFormat="1" applyFont="1" applyBorder="1" applyAlignment="1">
      <alignment horizontal="center" vertical="center"/>
    </xf>
    <xf numFmtId="168" fontId="76" fillId="0" borderId="25" xfId="0" applyNumberFormat="1" applyFont="1" applyBorder="1" applyAlignment="1">
      <alignment horizontal="center" vertical="center"/>
    </xf>
    <xf numFmtId="166" fontId="14" fillId="3" borderId="0" xfId="17" applyNumberFormat="1" applyFont="1" applyFill="1"/>
    <xf numFmtId="0" fontId="85" fillId="0" borderId="27" xfId="0" applyFont="1" applyBorder="1" applyAlignment="1">
      <alignment horizontal="left"/>
    </xf>
    <xf numFmtId="3" fontId="0" fillId="0" borderId="0" xfId="0" applyNumberFormat="1" applyBorder="1"/>
    <xf numFmtId="0" fontId="0" fillId="0" borderId="0" xfId="0"/>
    <xf numFmtId="41" fontId="86" fillId="0" borderId="0" xfId="264" applyNumberFormat="1" applyFont="1" applyFill="1" applyBorder="1" applyAlignment="1">
      <alignment horizontal="left" vertical="center"/>
    </xf>
    <xf numFmtId="168" fontId="76" fillId="0" borderId="27" xfId="0" applyNumberFormat="1" applyFont="1" applyBorder="1"/>
    <xf numFmtId="168" fontId="76" fillId="0" borderId="0" xfId="0" applyNumberFormat="1" applyFont="1" applyBorder="1"/>
    <xf numFmtId="168" fontId="76" fillId="0" borderId="13" xfId="0" applyNumberFormat="1" applyFont="1" applyBorder="1"/>
    <xf numFmtId="168" fontId="76" fillId="0" borderId="28" xfId="0" applyNumberFormat="1" applyFont="1" applyBorder="1"/>
    <xf numFmtId="168" fontId="76" fillId="0" borderId="26" xfId="0" applyNumberFormat="1" applyFont="1" applyBorder="1"/>
    <xf numFmtId="0" fontId="0" fillId="0" borderId="19" xfId="0" applyBorder="1"/>
    <xf numFmtId="0" fontId="0" fillId="0" borderId="27" xfId="0" applyBorder="1"/>
    <xf numFmtId="168" fontId="76" fillId="0" borderId="20" xfId="0" applyNumberFormat="1" applyFont="1" applyBorder="1" applyAlignment="1">
      <alignment horizontal="center" vertical="center"/>
    </xf>
    <xf numFmtId="1" fontId="0" fillId="0" borderId="0" xfId="0" applyNumberFormat="1" applyFont="1"/>
    <xf numFmtId="178" fontId="76" fillId="0" borderId="21" xfId="0" applyNumberFormat="1" applyFont="1" applyBorder="1" applyAlignment="1">
      <alignment horizontal="center" vertical="center"/>
    </xf>
    <xf numFmtId="168" fontId="10" fillId="0" borderId="0" xfId="4" applyNumberFormat="1" applyFont="1"/>
    <xf numFmtId="168" fontId="88" fillId="0" borderId="0" xfId="386" applyNumberFormat="1" applyFont="1" applyFill="1" applyBorder="1"/>
    <xf numFmtId="168" fontId="0" fillId="0" borderId="28" xfId="0" applyNumberFormat="1" applyBorder="1"/>
    <xf numFmtId="168" fontId="0" fillId="0" borderId="0" xfId="0" applyNumberFormat="1" applyFill="1" applyBorder="1"/>
    <xf numFmtId="3" fontId="12" fillId="4" borderId="36" xfId="1" quotePrefix="1" applyNumberFormat="1" applyFont="1" applyFill="1" applyBorder="1" applyAlignment="1">
      <alignment horizontal="right"/>
    </xf>
    <xf numFmtId="3" fontId="12" fillId="4" borderId="0" xfId="0" applyNumberFormat="1" applyFont="1" applyFill="1" applyAlignment="1">
      <alignment horizontal="center"/>
    </xf>
    <xf numFmtId="168" fontId="76" fillId="0" borderId="19" xfId="0" applyNumberFormat="1" applyFont="1" applyFill="1" applyBorder="1" applyAlignment="1">
      <alignment horizontal="center" vertical="center"/>
    </xf>
    <xf numFmtId="168" fontId="76" fillId="0" borderId="25" xfId="0" applyNumberFormat="1" applyFont="1" applyFill="1" applyBorder="1" applyAlignment="1">
      <alignment horizontal="center" vertical="center"/>
    </xf>
    <xf numFmtId="168" fontId="76" fillId="0" borderId="28" xfId="0" applyNumberFormat="1" applyFont="1" applyFill="1" applyBorder="1" applyAlignment="1">
      <alignment horizontal="center" vertical="center"/>
    </xf>
    <xf numFmtId="168" fontId="76" fillId="0" borderId="22" xfId="0" applyNumberFormat="1" applyFont="1" applyFill="1" applyBorder="1" applyAlignment="1">
      <alignment horizontal="center" vertical="center"/>
    </xf>
    <xf numFmtId="180" fontId="14" fillId="0" borderId="0" xfId="387" applyNumberFormat="1" applyFont="1" applyBorder="1"/>
    <xf numFmtId="168" fontId="76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41" fontId="84" fillId="0" borderId="0" xfId="395" applyNumberFormat="1" applyFont="1" applyAlignment="1">
      <alignment horizontal="right"/>
    </xf>
    <xf numFmtId="0" fontId="78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left" vertical="center" indent="1"/>
    </xf>
    <xf numFmtId="0" fontId="77" fillId="0" borderId="41" xfId="0" applyFont="1" applyBorder="1" applyAlignment="1">
      <alignment horizontal="center" vertical="center"/>
    </xf>
    <xf numFmtId="0" fontId="77" fillId="0" borderId="25" xfId="0" applyFont="1" applyBorder="1"/>
    <xf numFmtId="0" fontId="77" fillId="0" borderId="20" xfId="0" applyFont="1" applyBorder="1"/>
    <xf numFmtId="0" fontId="78" fillId="0" borderId="0" xfId="0" applyFont="1"/>
    <xf numFmtId="2" fontId="76" fillId="0" borderId="26" xfId="0" applyNumberFormat="1" applyFont="1" applyBorder="1" applyAlignment="1">
      <alignment horizontal="center" vertical="center"/>
    </xf>
    <xf numFmtId="1" fontId="76" fillId="0" borderId="28" xfId="0" applyNumberFormat="1" applyFont="1" applyBorder="1" applyAlignment="1">
      <alignment horizontal="center" vertical="center"/>
    </xf>
    <xf numFmtId="1" fontId="76" fillId="0" borderId="22" xfId="0" applyNumberFormat="1" applyFont="1" applyBorder="1" applyAlignment="1">
      <alignment horizontal="center" vertical="center"/>
    </xf>
    <xf numFmtId="1" fontId="76" fillId="0" borderId="19" xfId="0" applyNumberFormat="1" applyFont="1" applyBorder="1" applyAlignment="1">
      <alignment horizontal="center" vertical="center"/>
    </xf>
    <xf numFmtId="1" fontId="76" fillId="0" borderId="20" xfId="0" applyNumberFormat="1" applyFont="1" applyBorder="1" applyAlignment="1">
      <alignment horizontal="center" vertical="center"/>
    </xf>
    <xf numFmtId="1" fontId="76" fillId="0" borderId="25" xfId="0" applyNumberFormat="1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6" fillId="0" borderId="21" xfId="0" applyFont="1" applyFill="1" applyBorder="1" applyAlignment="1">
      <alignment horizontal="left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vertical="center"/>
    </xf>
    <xf numFmtId="0" fontId="77" fillId="0" borderId="44" xfId="0" applyFont="1" applyBorder="1" applyAlignment="1">
      <alignment horizontal="center" vertical="center"/>
    </xf>
    <xf numFmtId="0" fontId="77" fillId="0" borderId="43" xfId="0" applyFont="1" applyBorder="1" applyAlignment="1">
      <alignment vertical="center" wrapText="1"/>
    </xf>
    <xf numFmtId="168" fontId="76" fillId="0" borderId="21" xfId="0" applyNumberFormat="1" applyFont="1" applyBorder="1"/>
    <xf numFmtId="0" fontId="77" fillId="0" borderId="20" xfId="0" applyFont="1" applyBorder="1" applyAlignment="1">
      <alignment vertical="center" wrapText="1"/>
    </xf>
    <xf numFmtId="1" fontId="0" fillId="0" borderId="0" xfId="0" applyNumberFormat="1" applyAlignment="1"/>
    <xf numFmtId="1" fontId="0" fillId="0" borderId="0" xfId="0" applyNumberFormat="1" applyAlignment="1">
      <alignment horizontal="right"/>
    </xf>
    <xf numFmtId="168" fontId="0" fillId="0" borderId="29" xfId="0" applyNumberFormat="1" applyBorder="1"/>
    <xf numFmtId="0" fontId="76" fillId="0" borderId="18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2" fillId="0" borderId="0" xfId="0" applyFont="1" applyBorder="1"/>
    <xf numFmtId="0" fontId="78" fillId="0" borderId="33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7" fillId="0" borderId="27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left"/>
    </xf>
    <xf numFmtId="0" fontId="77" fillId="0" borderId="23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/>
    <xf numFmtId="168" fontId="76" fillId="39" borderId="21" xfId="0" applyNumberFormat="1" applyFont="1" applyFill="1" applyBorder="1" applyAlignment="1">
      <alignment horizontal="center" vertical="center"/>
    </xf>
    <xf numFmtId="168" fontId="76" fillId="39" borderId="26" xfId="0" applyNumberFormat="1" applyFont="1" applyFill="1" applyBorder="1" applyAlignment="1">
      <alignment horizontal="center" vertical="center"/>
    </xf>
    <xf numFmtId="0" fontId="76" fillId="0" borderId="21" xfId="0" applyFont="1" applyBorder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44" fillId="0" borderId="0" xfId="0" applyFont="1" applyBorder="1"/>
    <xf numFmtId="0" fontId="45" fillId="0" borderId="0" xfId="0" applyFont="1" applyAlignment="1"/>
    <xf numFmtId="0" fontId="44" fillId="0" borderId="0" xfId="0" applyFont="1" applyAlignment="1">
      <alignment horizontal="left" vertical="top"/>
    </xf>
    <xf numFmtId="0" fontId="80" fillId="0" borderId="0" xfId="0" applyFont="1"/>
    <xf numFmtId="4" fontId="80" fillId="0" borderId="0" xfId="0" applyNumberFormat="1" applyFont="1"/>
    <xf numFmtId="166" fontId="80" fillId="0" borderId="0" xfId="0" applyNumberFormat="1" applyFont="1" applyAlignment="1">
      <alignment horizontal="left" indent="2"/>
    </xf>
    <xf numFmtId="1" fontId="80" fillId="0" borderId="0" xfId="0" applyNumberFormat="1" applyFont="1"/>
    <xf numFmtId="168" fontId="92" fillId="0" borderId="0" xfId="0" applyNumberFormat="1" applyFont="1"/>
    <xf numFmtId="168" fontId="80" fillId="0" borderId="0" xfId="0" applyNumberFormat="1" applyFont="1"/>
    <xf numFmtId="0" fontId="92" fillId="0" borderId="0" xfId="0" applyFont="1"/>
    <xf numFmtId="168" fontId="88" fillId="0" borderId="0" xfId="23" applyNumberFormat="1" applyFont="1" applyBorder="1" applyAlignment="1">
      <alignment horizontal="center"/>
    </xf>
    <xf numFmtId="168" fontId="88" fillId="0" borderId="0" xfId="23" applyNumberFormat="1" applyFont="1" applyBorder="1" applyAlignment="1"/>
    <xf numFmtId="168" fontId="80" fillId="0" borderId="0" xfId="0" applyNumberFormat="1" applyFont="1" applyAlignment="1"/>
    <xf numFmtId="2" fontId="80" fillId="0" borderId="0" xfId="0" applyNumberFormat="1" applyFont="1"/>
    <xf numFmtId="168" fontId="93" fillId="4" borderId="0" xfId="62" applyNumberFormat="1" applyFont="1" applyFill="1" applyBorder="1" applyAlignment="1">
      <alignment horizontal="center"/>
    </xf>
    <xf numFmtId="0" fontId="80" fillId="0" borderId="0" xfId="0" applyFont="1" applyBorder="1"/>
    <xf numFmtId="168" fontId="88" fillId="0" borderId="0" xfId="348" applyNumberFormat="1" applyFont="1" applyFill="1" applyBorder="1" applyAlignment="1" applyProtection="1">
      <alignment horizontal="center" vertical="center"/>
      <protection locked="0"/>
    </xf>
    <xf numFmtId="0" fontId="94" fillId="2" borderId="0" xfId="2" applyFont="1"/>
    <xf numFmtId="3" fontId="88" fillId="38" borderId="0" xfId="0" applyNumberFormat="1" applyFont="1" applyFill="1" applyBorder="1" applyAlignment="1"/>
    <xf numFmtId="43" fontId="80" fillId="0" borderId="0" xfId="0" applyNumberFormat="1" applyFont="1"/>
    <xf numFmtId="167" fontId="80" fillId="0" borderId="0" xfId="1" applyNumberFormat="1" applyFont="1"/>
    <xf numFmtId="3" fontId="80" fillId="0" borderId="0" xfId="0" applyNumberFormat="1" applyFont="1"/>
    <xf numFmtId="3" fontId="95" fillId="0" borderId="0" xfId="0" applyNumberFormat="1" applyFont="1" applyBorder="1" applyAlignment="1">
      <alignment vertical="center" wrapText="1"/>
    </xf>
    <xf numFmtId="0" fontId="92" fillId="0" borderId="0" xfId="0" applyFont="1" applyAlignment="1">
      <alignment horizontal="left"/>
    </xf>
    <xf numFmtId="0" fontId="80" fillId="0" borderId="0" xfId="0" applyFont="1" applyAlignment="1">
      <alignment horizontal="left" indent="1"/>
    </xf>
    <xf numFmtId="0" fontId="92" fillId="0" borderId="0" xfId="0" applyFont="1" applyAlignment="1">
      <alignment horizontal="left" indent="1"/>
    </xf>
    <xf numFmtId="0" fontId="80" fillId="0" borderId="0" xfId="0" applyFont="1" applyAlignment="1">
      <alignment horizontal="left" indent="3"/>
    </xf>
    <xf numFmtId="166" fontId="80" fillId="0" borderId="0" xfId="0" applyNumberFormat="1" applyFont="1"/>
    <xf numFmtId="0" fontId="96" fillId="0" borderId="0" xfId="3" applyFont="1"/>
    <xf numFmtId="0" fontId="80" fillId="0" borderId="0" xfId="0" applyFont="1" applyAlignment="1">
      <alignment horizontal="left" indent="2"/>
    </xf>
    <xf numFmtId="0" fontId="92" fillId="0" borderId="0" xfId="0" applyFont="1" applyAlignment="1">
      <alignment horizontal="left" vertical="top"/>
    </xf>
    <xf numFmtId="0" fontId="14" fillId="3" borderId="0" xfId="17" applyFont="1" applyFill="1" applyBorder="1" applyAlignment="1">
      <alignment horizontal="left"/>
    </xf>
    <xf numFmtId="0" fontId="0" fillId="0" borderId="0" xfId="0" applyBorder="1" applyAlignment="1"/>
    <xf numFmtId="0" fontId="97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0" fillId="0" borderId="0" xfId="0" applyFont="1" applyAlignment="1">
      <alignment horizontal="left" indent="4"/>
    </xf>
    <xf numFmtId="167" fontId="12" fillId="0" borderId="0" xfId="379" applyNumberFormat="1" applyFont="1" applyFill="1" applyBorder="1"/>
    <xf numFmtId="3" fontId="98" fillId="0" borderId="0" xfId="359" applyNumberFormat="1" applyFont="1" applyFill="1"/>
    <xf numFmtId="0" fontId="1" fillId="0" borderId="0" xfId="0" applyFont="1"/>
    <xf numFmtId="180" fontId="89" fillId="0" borderId="0" xfId="387" applyNumberFormat="1" applyFont="1" applyBorder="1"/>
    <xf numFmtId="0" fontId="14" fillId="0" borderId="0" xfId="5" applyFont="1" applyAlignment="1">
      <alignment horizontal="left" indent="4"/>
    </xf>
    <xf numFmtId="0" fontId="12" fillId="0" borderId="0" xfId="5" applyFont="1" applyAlignment="1">
      <alignment horizontal="left" vertical="center" indent="3"/>
    </xf>
    <xf numFmtId="1" fontId="0" fillId="0" borderId="0" xfId="0" applyNumberFormat="1" applyFont="1" applyBorder="1" applyAlignment="1"/>
    <xf numFmtId="3" fontId="81" fillId="3" borderId="0" xfId="0" applyNumberFormat="1" applyFont="1" applyFill="1" applyBorder="1" applyAlignment="1"/>
    <xf numFmtId="0" fontId="46" fillId="0" borderId="0" xfId="0" applyFont="1" applyFill="1" applyBorder="1" applyAlignment="1"/>
    <xf numFmtId="2" fontId="46" fillId="0" borderId="0" xfId="19" applyNumberFormat="1" applyFont="1" applyBorder="1"/>
    <xf numFmtId="0" fontId="99" fillId="0" borderId="0" xfId="0" applyFont="1" applyFill="1" applyBorder="1" applyAlignment="1"/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7" fillId="0" borderId="16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7" fillId="0" borderId="28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/>
    </xf>
    <xf numFmtId="0" fontId="77" fillId="0" borderId="19" xfId="0" applyFont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left"/>
    </xf>
    <xf numFmtId="0" fontId="77" fillId="0" borderId="27" xfId="0" applyFont="1" applyBorder="1" applyAlignment="1">
      <alignment horizontal="center"/>
    </xf>
    <xf numFmtId="0" fontId="77" fillId="0" borderId="23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/>
    </xf>
    <xf numFmtId="1" fontId="19" fillId="0" borderId="0" xfId="0" applyNumberFormat="1" applyFont="1" applyAlignment="1">
      <alignment horizontal="center"/>
    </xf>
    <xf numFmtId="1" fontId="80" fillId="0" borderId="0" xfId="0" applyNumberFormat="1" applyFont="1" applyAlignment="1">
      <alignment horizontal="center"/>
    </xf>
    <xf numFmtId="1" fontId="80" fillId="0" borderId="0" xfId="0" applyNumberFormat="1" applyFont="1" applyAlignment="1">
      <alignment horizontal="center" wrapText="1"/>
    </xf>
  </cellXfs>
  <cellStyles count="403">
    <cellStyle name="1 indent" xfId="29" xr:uid="{F9054A44-D905-4044-8F12-9CADC0AE073A}"/>
    <cellStyle name="1st indent" xfId="135" xr:uid="{E252B2F8-9C45-420C-9BF7-0E10021F96C6}"/>
    <cellStyle name="1st indent 2" xfId="136" xr:uid="{3111797F-E501-4713-81D9-86C52A34B62D}"/>
    <cellStyle name="1st indent 3" xfId="137" xr:uid="{05048581-8B3E-455F-9B39-3F39FA94AF49}"/>
    <cellStyle name="1st indent 4" xfId="138" xr:uid="{B9D6F76C-4D02-4639-88ED-BD8F327A79B3}"/>
    <cellStyle name="1st indent 5" xfId="139" xr:uid="{69CE9626-EA43-4447-A0F5-2044638ABC36}"/>
    <cellStyle name="2 indents" xfId="30" xr:uid="{77F581C7-69ED-4A7C-975A-38E96FE1256D}"/>
    <cellStyle name="20% - Accent1" xfId="93" builtinId="30" customBuiltin="1"/>
    <cellStyle name="20% - Accent2" xfId="96" builtinId="34" customBuiltin="1"/>
    <cellStyle name="20% - Accent3" xfId="99" builtinId="38" customBuiltin="1"/>
    <cellStyle name="20% - Accent4" xfId="102" builtinId="42" customBuiltin="1"/>
    <cellStyle name="20% - Accent5" xfId="105" builtinId="46" customBuiltin="1"/>
    <cellStyle name="20% - Accent6" xfId="108" builtinId="50" customBuiltin="1"/>
    <cellStyle name="2nd indent" xfId="140" xr:uid="{D571B0EB-EC58-41CA-BB17-F5916C71972A}"/>
    <cellStyle name="2nd indent 2" xfId="141" xr:uid="{16D62EEF-1370-499B-9148-297B5DDA03CE}"/>
    <cellStyle name="2nd indent 3" xfId="142" xr:uid="{5D114584-D0FD-4C5C-9CFD-99E97AA327DB}"/>
    <cellStyle name="2nd indent 4" xfId="143" xr:uid="{08B4123B-958D-44FA-AD76-BFE5530EE306}"/>
    <cellStyle name="2nd indent 5" xfId="144" xr:uid="{5DCAF19D-3B4B-4F92-A654-E13041B411E1}"/>
    <cellStyle name="3 indents" xfId="31" xr:uid="{E45BB5EA-E869-485C-A9BB-B909A4AC353A}"/>
    <cellStyle name="3rd indent" xfId="145" xr:uid="{1A7549F9-5DC3-45BE-B81B-BB8E92BE4278}"/>
    <cellStyle name="3rd indent 2" xfId="146" xr:uid="{8FD2532B-DCED-4272-9C76-E625001D7AC1}"/>
    <cellStyle name="3rd indent 3" xfId="147" xr:uid="{5489CE81-C510-45A3-B79C-EA669B662FDF}"/>
    <cellStyle name="3rd indent 4" xfId="148" xr:uid="{F0548790-CE58-47BD-9C57-9E6E1CA84FB0}"/>
    <cellStyle name="3rd indent 5" xfId="149" xr:uid="{73B395E5-C677-4BE7-B699-0EDD4BEA440B}"/>
    <cellStyle name="4 indents" xfId="32" xr:uid="{8FFFFCC4-9D66-4562-A8DF-B3AE2127F306}"/>
    <cellStyle name="40% - Accent1" xfId="94" builtinId="31" customBuiltin="1"/>
    <cellStyle name="40% - Accent2" xfId="97" builtinId="35" customBuiltin="1"/>
    <cellStyle name="40% - Accent3" xfId="100" builtinId="39" customBuiltin="1"/>
    <cellStyle name="40% - Accent4" xfId="103" builtinId="43" customBuiltin="1"/>
    <cellStyle name="40% - Accent5" xfId="106" builtinId="47" customBuiltin="1"/>
    <cellStyle name="40% - Accent6" xfId="109" builtinId="51" customBuiltin="1"/>
    <cellStyle name="4th indent" xfId="150" xr:uid="{04DE458C-C2E6-4EAA-A48F-8BCF7A8192AF}"/>
    <cellStyle name="4th indent 2" xfId="151" xr:uid="{3FD5EC3B-F2AB-4518-A8A2-4A5229AE561E}"/>
    <cellStyle name="4th indent 3" xfId="152" xr:uid="{5483374E-694D-48AF-98B9-9955D1CADAC0}"/>
    <cellStyle name="4th indent 4" xfId="153" xr:uid="{14210475-A8AA-4410-B130-5E8BAC1DE4E0}"/>
    <cellStyle name="4th indent 5" xfId="154" xr:uid="{2402E1FA-A98B-4B23-A0AC-513A3457684F}"/>
    <cellStyle name="5 indents" xfId="33" xr:uid="{8240B036-F60E-4073-994B-18AC6169C38F}"/>
    <cellStyle name="5th indent" xfId="155" xr:uid="{9F4F538A-ED7E-4F37-9ACA-6AC30463149A}"/>
    <cellStyle name="5th indent 2" xfId="156" xr:uid="{F3E6D348-1106-44B3-BA13-0E4FA5235BF8}"/>
    <cellStyle name="5th indent 3" xfId="157" xr:uid="{502FE0B4-E575-403B-8C2E-22D477296EFB}"/>
    <cellStyle name="5th indent 4" xfId="158" xr:uid="{0E2B20D4-AFE4-476C-AA6D-131B59C6EDCB}"/>
    <cellStyle name="5th indent 5" xfId="159" xr:uid="{CD67DCFD-2D2E-4A66-9B1B-357453ACAE46}"/>
    <cellStyle name="60% - Accent1 2" xfId="288" xr:uid="{B027AE1D-52BC-4398-BF66-2DA9CEEBD8C5}"/>
    <cellStyle name="60% - Accent2 2" xfId="289" xr:uid="{90CA146A-8EBA-4003-AAB2-86DC03A0D106}"/>
    <cellStyle name="60% - Accent3 2" xfId="291" xr:uid="{11421DC4-2F4F-490E-8279-D8BCACF589A8}"/>
    <cellStyle name="60% - Accent4 2" xfId="293" xr:uid="{EE519C5B-9A11-4074-96E8-D1730EF0183A}"/>
    <cellStyle name="60% - Accent5 2" xfId="294" xr:uid="{BE60A0A4-B35F-4691-970B-677A2010592A}"/>
    <cellStyle name="60% - Accent6 2" xfId="296" xr:uid="{A716BB27-AA25-4024-843C-F5687D253093}"/>
    <cellStyle name="6th indent" xfId="160" xr:uid="{FC099407-F9F2-4D2C-8DC6-CEDB21C5EB91}"/>
    <cellStyle name="6th indent 2" xfId="161" xr:uid="{765D75D5-D05F-4DAF-92F4-F2E6E23887AA}"/>
    <cellStyle name="6th indent 3" xfId="162" xr:uid="{70E0CB2C-BCCF-451D-863C-682B769F564C}"/>
    <cellStyle name="6th indent 4" xfId="163" xr:uid="{52140C14-8CD0-414E-82DC-4CBEC948E713}"/>
    <cellStyle name="6th indent 5" xfId="164" xr:uid="{7A9739F2-957C-40C2-A956-8E5D4BEEA734}"/>
    <cellStyle name="Accent1" xfId="92" builtinId="29" customBuiltin="1"/>
    <cellStyle name="Accent2" xfId="95" builtinId="33" customBuiltin="1"/>
    <cellStyle name="Accent3" xfId="98" builtinId="37" customBuiltin="1"/>
    <cellStyle name="Accent4" xfId="101" builtinId="41" customBuiltin="1"/>
    <cellStyle name="Accent5" xfId="104" builtinId="45" customBuiltin="1"/>
    <cellStyle name="Accent6" xfId="107" builtinId="49" customBuiltin="1"/>
    <cellStyle name="Bad" xfId="82" builtinId="27" customBuiltin="1"/>
    <cellStyle name="Calculation" xfId="85" builtinId="22" customBuiltin="1"/>
    <cellStyle name="Check Cell" xfId="87" builtinId="23" customBuiltin="1"/>
    <cellStyle name="clsAltData" xfId="34" xr:uid="{20CEE280-0653-49A3-882B-E25CAB47D1F1}"/>
    <cellStyle name="clsAltMRVData" xfId="35" xr:uid="{6155BA12-D2F7-408D-ABED-234735FBD4C7}"/>
    <cellStyle name="clsBlank" xfId="36" xr:uid="{EEFFFAA7-FA43-433F-8108-9E182AB34D08}"/>
    <cellStyle name="clsColumnHeader" xfId="37" xr:uid="{942A8BC1-3AF8-427A-B1E4-115B9A92A545}"/>
    <cellStyle name="clsData" xfId="38" xr:uid="{86708E47-CFB9-4021-8578-3FEFC029606E}"/>
    <cellStyle name="clsDefault" xfId="39" xr:uid="{75BE1023-B371-4ED5-A090-6C7F270C9C16}"/>
    <cellStyle name="clsFooter" xfId="40" xr:uid="{0DE852E2-5C78-4BD2-A0B7-CEC0FB0E15FD}"/>
    <cellStyle name="clsIndexTableTitle" xfId="41" xr:uid="{688A85CE-04F5-4DBC-B298-2FFCCE3018FE}"/>
    <cellStyle name="clsMRVData" xfId="42" xr:uid="{E5E7699D-E2DA-434D-9C99-50C99515B1B9}"/>
    <cellStyle name="clsReportFooter" xfId="43" xr:uid="{A206038C-4C7F-4ED0-9F45-99F34B586CAD}"/>
    <cellStyle name="clsReportHeader" xfId="44" xr:uid="{B30EE9EE-5AB8-46AB-8A0C-16DF978DF319}"/>
    <cellStyle name="clsRowHeader" xfId="45" xr:uid="{4238F777-DADA-4B7D-9E13-420B6B41C4BC}"/>
    <cellStyle name="clsScale" xfId="46" xr:uid="{AC6C48B0-8A50-430A-8DA6-529991E94739}"/>
    <cellStyle name="clsSection" xfId="47" xr:uid="{52FDF3A1-F4D3-480E-B76A-4D1EF1D94EF3}"/>
    <cellStyle name="Comma" xfId="1" builtinId="3"/>
    <cellStyle name="Comma [0] 3" xfId="376" xr:uid="{FA1999DA-4A7A-4807-B9DB-E73809149005}"/>
    <cellStyle name="Comma 10" xfId="341" xr:uid="{25FE4EA6-18EF-4AB1-BF32-9085D1B5BCAD}"/>
    <cellStyle name="Comma 10 2 2" xfId="377" xr:uid="{CA3CC31D-9B24-4388-8266-2A35B5072810}"/>
    <cellStyle name="Comma 11" xfId="358" xr:uid="{8B342D05-BF16-44EF-AB03-DCD1EB7DE22A}"/>
    <cellStyle name="Comma 12" xfId="373" xr:uid="{560FB49F-A47D-4458-AA8F-3D3BB3524FFD}"/>
    <cellStyle name="Comma 13" xfId="379" xr:uid="{3E3BB487-DF41-4497-A7AE-E4BC007A3438}"/>
    <cellStyle name="Comma 14" xfId="392" xr:uid="{0B8FBAF5-D6B4-44EF-BAC2-CAFE014392C7}"/>
    <cellStyle name="Comma 15" xfId="398" xr:uid="{02AD186B-CE81-4586-BDF0-4AA7D433ABD4}"/>
    <cellStyle name="Comma 2" xfId="19" xr:uid="{FFAC9A9B-1AFF-4E7A-BA20-A49042558CBB}"/>
    <cellStyle name="Comma 2 10" xfId="361" xr:uid="{CDD8E87B-BF70-494A-A80D-6B3D5FFA5464}"/>
    <cellStyle name="Comma 2 2" xfId="111" xr:uid="{E405071E-5496-4EB7-910B-B76812E92F9A}"/>
    <cellStyle name="Comma 2 3" xfId="112" xr:uid="{07B65EC6-EDAC-427B-B3C5-0DE7720F2881}"/>
    <cellStyle name="Comma 2 3 2" xfId="165" xr:uid="{254C00D8-6203-4798-B181-27B3418BF72A}"/>
    <cellStyle name="Comma 2 3 2_Vanuatu" xfId="330" xr:uid="{CA1F6E3B-BC3E-4B60-847D-34BABF2A6A2D}"/>
    <cellStyle name="Comma 2 3 3" xfId="375" xr:uid="{B3299CB0-1B5E-4829-A17A-B55BA1436301}"/>
    <cellStyle name="Comma 2 3 4" xfId="380" xr:uid="{DBE36506-7496-4F24-89BF-BF07F76A3C03}"/>
    <cellStyle name="Comma 2 3_By purpose monthly Data Entry" xfId="301" xr:uid="{77C7D4BE-CFAB-40B1-B55D-7AAA58CA8BF3}"/>
    <cellStyle name="Comma 2 4" xfId="113" xr:uid="{737FABC7-2F38-47BE-94AC-EEC2E7DB0A32}"/>
    <cellStyle name="Comma 2 5" xfId="110" xr:uid="{736DDBA4-5B07-4B1A-8A9F-FAEE4A32A526}"/>
    <cellStyle name="Comma 2 6" xfId="342" xr:uid="{6ABE39C6-39C7-4403-9043-69E55C344C5B}"/>
    <cellStyle name="Comma 2 7" xfId="340" xr:uid="{51DC3EFE-FC8B-488A-8111-C5551CA3B5A8}"/>
    <cellStyle name="Comma 2 8" xfId="354" xr:uid="{50582561-F926-4965-85C5-B92DCAD4633A}"/>
    <cellStyle name="Comma 2 9" xfId="362" xr:uid="{BBE778F6-952B-40D5-B12D-0D62CBE00EBD}"/>
    <cellStyle name="Comma 2_Cook Islands" xfId="356" xr:uid="{5A6110B0-3633-4DC4-A808-5D0A269437E8}"/>
    <cellStyle name="Comma 3" xfId="20" xr:uid="{ABC3F90A-CE1C-4B13-903D-91899FEE2654}"/>
    <cellStyle name="Comma 3 2" xfId="21" xr:uid="{1D7FA223-F9E9-4CA9-8699-9C08232B64A1}"/>
    <cellStyle name="Comma 3 2 2" xfId="167" xr:uid="{5DC01734-6C10-4E47-81D2-FD467E355B7C}"/>
    <cellStyle name="Comma 3 3" xfId="166" xr:uid="{F391B871-1560-40F6-824F-EED33A227614}"/>
    <cellStyle name="Comma 3 4" xfId="114" xr:uid="{8751EB27-FD6A-4AD7-A5E0-0916A885C10A}"/>
    <cellStyle name="Comma 3 5" xfId="343" xr:uid="{F510C9F5-F62B-4FBD-863A-33A53AA1562B}"/>
    <cellStyle name="Comma 3 6" xfId="357" xr:uid="{ED5E39BE-7A27-4B4E-B861-2CA8C6E01B69}"/>
    <cellStyle name="Comma 3_By purpose monthly Data Entry" xfId="302" xr:uid="{23A5821E-0A3A-48FD-9A78-5283A360B713}"/>
    <cellStyle name="Comma 4" xfId="22" xr:uid="{9597278C-E29B-4083-8931-A14817DB6865}"/>
    <cellStyle name="Comma 4 2" xfId="115" xr:uid="{217D24AE-9EE7-4F13-9CC3-D1D5BDBEE3C9}"/>
    <cellStyle name="Comma 4 3" xfId="344" xr:uid="{F037FD21-6DEB-417C-98AC-4E32557A8D1F}"/>
    <cellStyle name="Comma 4 4" xfId="395" xr:uid="{BAD9AF71-C217-453B-A6C3-A3E93C09F27A}"/>
    <cellStyle name="Comma 4_Cook Islands" xfId="388" xr:uid="{D18C396B-BCA2-423D-BAEA-64A3C9DC63E5}"/>
    <cellStyle name="Comma 5" xfId="48" xr:uid="{54DD5154-27C0-4505-8A7A-56064A231B03}"/>
    <cellStyle name="Comma 5 2" xfId="169" xr:uid="{0D6A4DA2-F580-440F-AE61-745DCF3093CB}"/>
    <cellStyle name="Comma 5 3" xfId="168" xr:uid="{FD750033-A1A3-4DA0-A53D-FEAB024122CC}"/>
    <cellStyle name="Comma 5 4" xfId="116" xr:uid="{18C5E314-34A5-403B-8887-6E8F6893A6B1}"/>
    <cellStyle name="Comma 5 5" xfId="345" xr:uid="{4C3AE27A-71C4-4391-A4EE-D7C78AA50582}"/>
    <cellStyle name="Comma 5_By purpose monthly Data Entry" xfId="303" xr:uid="{31FBAF47-16B4-4DCA-B8F9-0885C3994D0E}"/>
    <cellStyle name="Comma 6" xfId="117" xr:uid="{6B670A23-9C90-4845-A4D4-7769FC6F38DF}"/>
    <cellStyle name="Comma 6 2" xfId="171" xr:uid="{6A508B7D-36A6-45DC-8DE9-7EA98C1B3F11}"/>
    <cellStyle name="Comma 6 3" xfId="170" xr:uid="{B6434CBE-EFB8-41A6-A539-A50E5B70A434}"/>
    <cellStyle name="Comma 6_By purpose monthly Data Entry" xfId="304" xr:uid="{76C27C89-1EB4-424D-B5C4-04D21E8945E8}"/>
    <cellStyle name="Comma 7" xfId="118" xr:uid="{E1024ED3-3143-4165-BD56-F72D6801683D}"/>
    <cellStyle name="Comma 7 2" xfId="172" xr:uid="{CD96D10B-4A2C-42E1-BC3E-E44552C85C71}"/>
    <cellStyle name="Comma 7_Vanuatu" xfId="322" xr:uid="{AB9A4993-7716-4579-AA66-DB242112781E}"/>
    <cellStyle name="Comma 8" xfId="119" xr:uid="{C73CB318-FA6F-460C-91C3-C29597811546}"/>
    <cellStyle name="Comma 8 2" xfId="173" xr:uid="{47AA7E43-0E9A-411D-A935-1738BC049A58}"/>
    <cellStyle name="Comma 8_By purpose monthly Data Entry" xfId="305" xr:uid="{584C56D8-1D38-42FD-8E60-4558014EE946}"/>
    <cellStyle name="Comma 9" xfId="120" xr:uid="{34CD96AF-95D9-4F2D-B0B7-A46C05BCC4F8}"/>
    <cellStyle name="Comma 9 2" xfId="174" xr:uid="{ECE7FDAE-9002-4C63-9F3C-79216127EDC7}"/>
    <cellStyle name="Comma 9_By purpose monthly Data Entry" xfId="306" xr:uid="{BDD469CC-632B-4AE8-A6BB-D8FE4D24236A}"/>
    <cellStyle name="Comma_Cook Islands" xfId="387" xr:uid="{DDDCC81B-B982-42D2-98A2-B65559209EFA}"/>
    <cellStyle name="Comma_Vanuatu" xfId="336" xr:uid="{39EEA8AE-5443-439D-B718-FEFADFFD54B8}"/>
    <cellStyle name="Comma0" xfId="175" xr:uid="{C5422C5B-0BFD-4DCD-86AB-B4EA6AEA0012}"/>
    <cellStyle name="Comma0 2" xfId="176" xr:uid="{EC09B4B3-7BB1-4558-9695-FBE418C111B7}"/>
    <cellStyle name="Comma0 3" xfId="177" xr:uid="{D1734FBE-758C-4908-ACDC-E9A634E5BA53}"/>
    <cellStyle name="Comma0_2007 Annual Report v3" xfId="178" xr:uid="{E012222C-1CAC-417D-B56B-83770ECC6127}"/>
    <cellStyle name="Currency 2" xfId="121" xr:uid="{6454E6F1-F4E2-4584-A2F8-8E421C609FF4}"/>
    <cellStyle name="Currency 2 2" xfId="122" xr:uid="{439DC5B0-7611-4DE7-88C7-31659D6DE836}"/>
    <cellStyle name="Currency 2 3" xfId="123" xr:uid="{25ACB8AB-9312-47B2-AFE1-7D426027AEAF}"/>
    <cellStyle name="Currency 2 4" xfId="179" xr:uid="{5D486737-7505-4E84-AEDA-B9A432FE6613}"/>
    <cellStyle name="Currency 2 5" xfId="355" xr:uid="{708C7571-0AD1-4F8C-AAFD-3D5A4219A39E}"/>
    <cellStyle name="Currency 2_By purpose monthly Data Entry" xfId="307" xr:uid="{F8DFDE8B-1C65-48A3-BD2E-64F6CD2D83D8}"/>
    <cellStyle name="Currency 3" xfId="124" xr:uid="{51B2029B-98FA-4A13-9C3C-A0E5CF303CA8}"/>
    <cellStyle name="Currency 3 2" xfId="180" xr:uid="{75101A3A-4057-4238-A8F9-78A4FAAE1DA7}"/>
    <cellStyle name="Currency 3_Vanuatu" xfId="316" xr:uid="{EB3E17C7-62D7-4B53-A256-DFAC3AE21633}"/>
    <cellStyle name="Currency0" xfId="181" xr:uid="{05BF0860-C821-4627-8488-06B832BDCBB1}"/>
    <cellStyle name="Currency0 2" xfId="182" xr:uid="{832F9905-6C72-40E0-A488-019A16EFD86B}"/>
    <cellStyle name="Currency0 3" xfId="183" xr:uid="{4F108A01-AD30-4816-B5B1-9297E0461FCA}"/>
    <cellStyle name="Currency0_2007 Annual Report v3" xfId="184" xr:uid="{7308A173-B0C5-4182-AA8F-D5B594A22984}"/>
    <cellStyle name="Date" xfId="49" xr:uid="{8D7B82FC-9F55-42C9-AAB8-AD6B1C928F0C}"/>
    <cellStyle name="Date 2" xfId="186" xr:uid="{1E9C30F1-E86D-4B09-BC40-0DE900D7A278}"/>
    <cellStyle name="Date 3" xfId="187" xr:uid="{2A88DC97-2EEC-46C8-9BBE-4F461D4B1594}"/>
    <cellStyle name="Date 4" xfId="185" xr:uid="{9D691A7A-0C54-496F-A301-8BC0A8AB8018}"/>
    <cellStyle name="Date_2007 Annual Report v3" xfId="188" xr:uid="{1A25B35A-4371-477A-A14B-7C28A5DC3BEC}"/>
    <cellStyle name="Euro" xfId="50" xr:uid="{85940922-D17F-4C18-B4F3-C94AE763D750}"/>
    <cellStyle name="Euro 2" xfId="189" xr:uid="{D7EE7453-FEC8-4578-BF68-79E0ADB3CFC5}"/>
    <cellStyle name="Euro_Vanuatu" xfId="329" xr:uid="{EE89AA6A-0FDE-4DC0-910B-60C1DEB839A6}"/>
    <cellStyle name="Explanatory Text" xfId="90" builtinId="53" customBuiltin="1"/>
    <cellStyle name="F5" xfId="125" xr:uid="{1EB96B50-84B8-4A78-82BE-9EA995BE6F26}"/>
    <cellStyle name="Fixed" xfId="51" xr:uid="{E7979C2D-7A8E-43EE-BEE0-A1DC3F06B4FE}"/>
    <cellStyle name="Fixed 2" xfId="191" xr:uid="{E72563E2-E280-403B-8525-0568C8709EB4}"/>
    <cellStyle name="Fixed 3" xfId="192" xr:uid="{5B8B4B8D-E881-4083-A203-BED39B0DA26E}"/>
    <cellStyle name="Fixed 4" xfId="190" xr:uid="{E631E9DA-CDE8-4A07-B3B8-3F33EC89DBC7}"/>
    <cellStyle name="Fixed_2007 Annual Report v3" xfId="193" xr:uid="{E2613989-FE00-4A65-B818-A03A64A1FE62}"/>
    <cellStyle name="FOOTNOTE" xfId="194" xr:uid="{1613927A-725A-45C7-BCBC-221E359B695C}"/>
    <cellStyle name="Good" xfId="81" builtinId="26" customBuiltin="1"/>
    <cellStyle name="HEADING" xfId="195" xr:uid="{2E5AF4CD-C32C-4EDA-83FA-39AFB94CA262}"/>
    <cellStyle name="Heading 1" xfId="78" builtinId="16" customBuiltin="1"/>
    <cellStyle name="Heading 1 2" xfId="196" xr:uid="{5EAE3104-B179-477D-8B4A-30225E28CEB0}"/>
    <cellStyle name="Heading 1 2 2" xfId="197" xr:uid="{0A3FF0B2-31ED-4265-BC85-A18C18D44C15}"/>
    <cellStyle name="Heading 1 3" xfId="198" xr:uid="{428AA083-CC93-4CBB-9CA3-8414C4461A6A}"/>
    <cellStyle name="Heading 1 4" xfId="199" xr:uid="{0A1CCF29-0DD7-48DC-9A44-F40E753DFBB3}"/>
    <cellStyle name="Heading 2" xfId="77" builtinId="17" customBuiltin="1"/>
    <cellStyle name="Heading 2 2" xfId="200" xr:uid="{C066D9D4-7EFA-4DB3-9FD1-113EBA23D481}"/>
    <cellStyle name="Heading 2 2 2" xfId="201" xr:uid="{CA3F3E75-3BF7-41B7-B3B7-A3A253FBF9C5}"/>
    <cellStyle name="Heading 2 3" xfId="202" xr:uid="{FC55EDE9-3575-40FF-8F3F-BBC1C47AE302}"/>
    <cellStyle name="Heading 2 4" xfId="203" xr:uid="{69A0DDE5-A4D7-417E-9C73-16A3B823A089}"/>
    <cellStyle name="Heading 3" xfId="79" builtinId="18" customBuiltin="1"/>
    <cellStyle name="Heading 4" xfId="80" builtinId="19" customBuiltin="1"/>
    <cellStyle name="HEADING1" xfId="52" xr:uid="{B204FBA3-A2E4-428F-8536-80AC0FC0D407}"/>
    <cellStyle name="HEADING2" xfId="53" xr:uid="{40A446F7-1DDF-4553-B8C5-90EEB5F3E7B2}"/>
    <cellStyle name="Hipervínculo" xfId="54" xr:uid="{BAF27BD1-25A1-4188-AA63-175ADACFDAC8}"/>
    <cellStyle name="Hipervínculo visitado" xfId="55" xr:uid="{56AA71B0-BEEC-4A74-A738-905474120B5A}"/>
    <cellStyle name="Hyperlink" xfId="3" builtinId="8"/>
    <cellStyle name="Hyperlink 2" xfId="368" xr:uid="{29DC5CBD-6532-4838-BFEC-409E78CDBAFF}"/>
    <cellStyle name="Hyperlink 2 2" xfId="400" xr:uid="{E42A920D-4C6D-4531-A995-2AB3926C9400}"/>
    <cellStyle name="Hyperlink 2_Cook Islands" xfId="389" xr:uid="{DB2A7A30-21C2-4FB4-BEF8-FF7AC2186DCD}"/>
    <cellStyle name="Hyperlink 3" xfId="366" xr:uid="{E303A880-54C6-4F8B-89D4-2ADA499C87D7}"/>
    <cellStyle name="Hyperlink 4" xfId="397" xr:uid="{3939B9D4-B08E-4A6B-A828-10FC840EF755}"/>
    <cellStyle name="Hyperlink 5" xfId="402" xr:uid="{74769BCC-F5C9-41A6-9F7A-CB5C912EE6D0}"/>
    <cellStyle name="imf-one decimal" xfId="56" xr:uid="{015769B6-6C8B-40CD-BE94-7CE3B3CF2648}"/>
    <cellStyle name="imf-zero decimal" xfId="57" xr:uid="{1B47F54C-336F-46A7-81F0-FB534A058997}"/>
    <cellStyle name="Input" xfId="83" builtinId="20" customBuiltin="1"/>
    <cellStyle name="Lien hypertexte 2" xfId="204" xr:uid="{8D4B4FFB-D3AA-4B7B-9FFC-41D50D306E58}"/>
    <cellStyle name="Lien hypertexte 2 2" xfId="205" xr:uid="{199ACBD2-0063-44BC-8860-CD3B07C40C58}"/>
    <cellStyle name="Linked Cell" xfId="86" builtinId="24" customBuiltin="1"/>
    <cellStyle name="Millares 10" xfId="11" xr:uid="{2D1C7167-3AC2-49FE-99FF-2564696A5029}"/>
    <cellStyle name="Millares 10 2" xfId="370" xr:uid="{4945C4C7-A0CA-4CA9-8051-0511D9E622D4}"/>
    <cellStyle name="Millares 10 3" xfId="382" xr:uid="{2E14C4C6-319A-4F37-8A0E-A377BAE4E6F4}"/>
    <cellStyle name="Millares 8" xfId="372" xr:uid="{51570AD3-1914-4EEE-84BD-2C633758E882}"/>
    <cellStyle name="Millares 8 2" xfId="385" xr:uid="{4D811298-CA82-467D-887E-C5D4BA3203B5}"/>
    <cellStyle name="Millares 9" xfId="12" xr:uid="{9A5E014C-CDCB-4E7F-993C-B4F7F3E7CDEE}"/>
    <cellStyle name="Millares 9 2" xfId="371" xr:uid="{B69F9448-5E1C-4597-B408-A3380388FBD0}"/>
    <cellStyle name="Millares 9 3" xfId="383" xr:uid="{45006877-820A-44B7-900A-43210AD8F9C2}"/>
    <cellStyle name="Milliers 2" xfId="206" xr:uid="{C58FEC1D-2E4B-48E3-A773-17573DD11DD7}"/>
    <cellStyle name="Milliers 2 2" xfId="207" xr:uid="{845DA9CC-A026-4865-8053-3B3EF154627A}"/>
    <cellStyle name="Milliers 2 3" xfId="208" xr:uid="{A1ECEB76-0542-4D9F-94F4-612C13E1CFC1}"/>
    <cellStyle name="Milliers 3" xfId="209" xr:uid="{C3EE23AB-15BD-48C6-9F11-54CD294161A1}"/>
    <cellStyle name="Milliers 4" xfId="210" xr:uid="{635315A6-4036-4C7E-B581-6DA42DF13A62}"/>
    <cellStyle name="Milliers 5" xfId="211" xr:uid="{98F4978C-60A3-4521-A714-8320A5E2883A}"/>
    <cellStyle name="Milliers 6" xfId="212" xr:uid="{DBCC83C6-F050-4A14-9B4B-29F6D821E5B6}"/>
    <cellStyle name="Milliers 7" xfId="213" xr:uid="{0EDA7DB9-BE81-47DF-A200-BCFFE96CF573}"/>
    <cellStyle name="Milliers 7 2" xfId="214" xr:uid="{376866D7-273F-49C3-BFC8-A6914D9B479C}"/>
    <cellStyle name="Motif" xfId="215" xr:uid="{EF201581-31E9-4362-865F-688685CCE96F}"/>
    <cellStyle name="Motif 2" xfId="216" xr:uid="{ECD07752-A392-4192-8B99-3104DA63E37A}"/>
    <cellStyle name="Neutral" xfId="2" builtinId="28"/>
    <cellStyle name="Neutral 2" xfId="126" xr:uid="{27A92DF6-4BBB-43DE-B563-36A9A84F7E3D}"/>
    <cellStyle name="Normal" xfId="0" builtinId="0"/>
    <cellStyle name="Normal - Style1" xfId="58" xr:uid="{5DE737A0-0919-4B7A-B3FE-D12C27DFD01D}"/>
    <cellStyle name="Normal 10" xfId="18" xr:uid="{6EA5341A-AB18-4797-A66D-EE1F96286DFD}"/>
    <cellStyle name="Normal 10 2" xfId="218" xr:uid="{F244CEFE-6C53-460C-81C4-74EDA70029DD}"/>
    <cellStyle name="Normal 10 3" xfId="219" xr:uid="{977C667C-79C0-46C8-84B4-C49449606495}"/>
    <cellStyle name="Normal 10 4" xfId="217" xr:uid="{355757AE-004C-4808-B859-26A26113CE44}"/>
    <cellStyle name="Normal 10_Vanuatu" xfId="315" xr:uid="{61AC7FC0-545C-49E2-A8AB-029D646FD389}"/>
    <cellStyle name="Normal 11" xfId="63" xr:uid="{B23647D7-9BCB-4AD0-AD18-F30F45F7B7CD}"/>
    <cellStyle name="Normal 11 2" xfId="220" xr:uid="{B94E64DE-EE29-43B2-990F-BF5E2210AF92}"/>
    <cellStyle name="Normal 11_Vanuatu" xfId="335" xr:uid="{886725F9-8FAC-4A15-A3BA-4FF503B0FE0F}"/>
    <cellStyle name="Normal 12" xfId="64" xr:uid="{70454696-8F99-4A0F-B2BA-55C11DE7CEEC}"/>
    <cellStyle name="Normal 12 2" xfId="221" xr:uid="{B9D07CBF-AC38-4DFB-A2F0-B0D54C6D5DE6}"/>
    <cellStyle name="Normal 12_Vanuatu" xfId="328" xr:uid="{1E909FF9-D641-48EC-BAAF-AF677046AF89}"/>
    <cellStyle name="Normal 13" xfId="65" xr:uid="{1A9A4F04-0771-47DA-BE2E-A47C1E4747F1}"/>
    <cellStyle name="Normal 13 2" xfId="222" xr:uid="{55835EC2-BD62-4192-885D-8FDD2B6F5D6A}"/>
    <cellStyle name="Normal 13_Vanuatu" xfId="321" xr:uid="{9803306E-CE39-4982-B4DD-4460ECBB5400}"/>
    <cellStyle name="Normal 14" xfId="66" xr:uid="{E74E7DB8-3B31-4579-9CCE-F6BCF069E721}"/>
    <cellStyle name="Normal 14 2" xfId="223" xr:uid="{B8BEF57D-EAD6-4600-813C-5A8A33E1B650}"/>
    <cellStyle name="Normal 14_Vanuatu" xfId="290" xr:uid="{603989E1-8E91-44F6-87F0-C43CC7A715D3}"/>
    <cellStyle name="Normal 15" xfId="67" xr:uid="{FFA18EC6-3397-4631-A20A-34908BC69021}"/>
    <cellStyle name="Normal 15 2" xfId="224" xr:uid="{4D58A2D7-DB10-400D-9988-A16FB443EBC3}"/>
    <cellStyle name="Normal 15_Vanuatu" xfId="323" xr:uid="{61813656-F274-4F48-AEE4-3EB0B8256C63}"/>
    <cellStyle name="Normal 16" xfId="68" xr:uid="{F7FDF1E3-0E8D-44F5-9575-10DD0CB9179B}"/>
    <cellStyle name="Normal 16 2" xfId="225" xr:uid="{7FBBA9EA-A2E4-4FF7-BADA-E0918F6A7657}"/>
    <cellStyle name="Normal 16_Vanuatu" xfId="331" xr:uid="{05011441-1F13-45A2-8C2A-B15B0CA62CF8}"/>
    <cellStyle name="Normal 17" xfId="69" xr:uid="{7E584336-45DA-4781-B7BF-B7F6CB8B5823}"/>
    <cellStyle name="Normal 17 2" xfId="226" xr:uid="{E18914B7-19D4-4006-A536-2AEE1D14CE06}"/>
    <cellStyle name="Normal 17_Vanuatu" xfId="333" xr:uid="{95CE3C03-C3BC-4581-934A-DCF936080B18}"/>
    <cellStyle name="Normal 18" xfId="70" xr:uid="{07B6E3CE-8704-4529-9EEE-9E28269E6704}"/>
    <cellStyle name="Normal 18 2" xfId="227" xr:uid="{BCB5CBA0-EABD-46DD-8BDE-54B3AD218ACB}"/>
    <cellStyle name="Normal 18_Vanuatu" xfId="320" xr:uid="{7C9060BE-30F7-4A06-88CE-B524FBF4F9CA}"/>
    <cellStyle name="Normal 19" xfId="71" xr:uid="{8A4615F1-5DE0-4B6C-B842-19D78A5DF96A}"/>
    <cellStyle name="Normal 19 2" xfId="228" xr:uid="{9D59E513-7FB6-45BE-972D-C1C0BE36B113}"/>
    <cellStyle name="Normal 19_Vanuatu" xfId="317" xr:uid="{E2922D56-B3DD-46F2-91BB-5E25CCD92333}"/>
    <cellStyle name="Normal 2" xfId="5" xr:uid="{56817DC5-34FD-46A5-934C-EAC9CD8B73C1}"/>
    <cellStyle name="Normal 2 10" xfId="352" xr:uid="{45C1FDF9-63A0-49F5-8DB6-01644731D718}"/>
    <cellStyle name="Normal 2 11" xfId="394" xr:uid="{98CA3180-C745-4825-BD92-CCD919A0E071}"/>
    <cellStyle name="Normal 2 2" xfId="24" xr:uid="{B984DFF1-CEE7-48F3-9CD4-4AC0D122A5AA}"/>
    <cellStyle name="Normal 2 2 2" xfId="230" xr:uid="{094662CB-E2B2-4449-B266-807DDC109FCC}"/>
    <cellStyle name="Normal 2 2 2 2" xfId="231" xr:uid="{42D12BD6-6747-43D4-8C77-6F156DB7685A}"/>
    <cellStyle name="Normal 2 2 2 3" xfId="232" xr:uid="{7742F5FE-CB62-4518-8CEC-AF2DD59234DD}"/>
    <cellStyle name="Normal 2 2 3" xfId="229" xr:uid="{E61377AD-912F-44E1-9185-2988CBCDA494}"/>
    <cellStyle name="Normal 2 2 4" xfId="353" xr:uid="{477B963E-E078-4149-9F6F-9089B228F6E1}"/>
    <cellStyle name="Normal 2 2_By purpose monthly Data Entry" xfId="308" xr:uid="{B7C5B39D-1D3D-4F1A-BE52-B50F99ED9D43}"/>
    <cellStyle name="Normal 2 3" xfId="6" xr:uid="{CEE31E9C-0691-40C6-A4D7-7D0A1B44BCF8}"/>
    <cellStyle name="Normal 2 3 2" xfId="233" xr:uid="{3076D7B8-B548-4E17-8695-AF6FA117AE07}"/>
    <cellStyle name="Normal 2 3 3" xfId="234" xr:uid="{BBA7C345-1AC6-4919-91F4-A30C6A25D851}"/>
    <cellStyle name="Normal 2 3 4" xfId="401" xr:uid="{9D6ABF4C-1AA7-4A7F-BD5F-A6DE7F7B93F1}"/>
    <cellStyle name="Normal 2 3_Cook Islands" xfId="390" xr:uid="{6087EA97-42DA-4443-9318-77545947EBE9}"/>
    <cellStyle name="Normal 2 4" xfId="235" xr:uid="{AADEA9D1-B6F0-4FF5-AFF9-B0426FA86592}"/>
    <cellStyle name="Normal 2 5" xfId="236" xr:uid="{EE11295D-E1CF-4E68-BE10-8C361BE29342}"/>
    <cellStyle name="Normal 2 5 2" xfId="367" xr:uid="{02EFA796-BC9C-48E7-8594-BD10FF7B0FFC}"/>
    <cellStyle name="Normal 2 6" xfId="237" xr:uid="{F2E049EC-17B8-4F39-AE8B-1A917F9E838B}"/>
    <cellStyle name="Normal 2 7" xfId="238" xr:uid="{1EBD403A-6283-43B5-9438-E1AB368B54EF}"/>
    <cellStyle name="Normal 2 8" xfId="346" xr:uid="{E3569AC6-C193-457A-8A47-49059E1702A9}"/>
    <cellStyle name="Normal 2 9" xfId="349" xr:uid="{C509F100-1F8E-4689-8AF9-714E84C29EB9}"/>
    <cellStyle name="Normal 2_2007 Annual Report v3" xfId="239" xr:uid="{CF6272CB-1C27-4992-BF21-6110D15F6BEC}"/>
    <cellStyle name="Normal 20" xfId="72" xr:uid="{E878AEFC-1AD0-4E37-A7CE-E143DDD3FA64}"/>
    <cellStyle name="Normal 20 2" xfId="240" xr:uid="{893F99F2-7A8F-433A-9567-9D69083A3C3F}"/>
    <cellStyle name="Normal 20_Vanuatu" xfId="337" xr:uid="{39288317-1AE4-438B-803C-4052DFE2FD66}"/>
    <cellStyle name="Normal 21" xfId="73" xr:uid="{561B67E9-81F0-454E-91C9-A12CC003FD5B}"/>
    <cellStyle name="Normal 21 2" xfId="242" xr:uid="{7B88543B-D6E5-4289-9234-F41AD6B46C3E}"/>
    <cellStyle name="Normal 21 3" xfId="241" xr:uid="{7E36356A-9C64-44E8-B182-5F30DC0D1449}"/>
    <cellStyle name="Normal 21_Vanuatu" xfId="295" xr:uid="{6EEE56A4-6B01-4D4F-B8C4-EC1373B5984C}"/>
    <cellStyle name="Normal 22" xfId="74" xr:uid="{7D864275-3E37-4ED2-9C5C-73B2D772C7EA}"/>
    <cellStyle name="Normal 22 2" xfId="243" xr:uid="{F02B7664-C9F7-40BF-9A97-788C59938327}"/>
    <cellStyle name="Normal 22_Vanuatu" xfId="327" xr:uid="{D0FE4126-A9E5-4C43-9780-1A5660B66E45}"/>
    <cellStyle name="Normal 23" xfId="75" xr:uid="{1E20CB8A-D32B-4205-94ED-57C4ADF33788}"/>
    <cellStyle name="Normal 23 2" xfId="244" xr:uid="{E9AC6C5C-AC75-46FE-85AF-26345FAAB21B}"/>
    <cellStyle name="Normal 23_Vanuatu" xfId="332" xr:uid="{9DB17628-E360-4502-BDD4-A93CB76BCEDC}"/>
    <cellStyle name="Normal 24" xfId="245" xr:uid="{9A325F3B-9825-4C13-88A5-15F198238CCB}"/>
    <cellStyle name="Normal 25" xfId="246" xr:uid="{B57FA1E9-BF0E-47BB-A689-0C8CED44A18C}"/>
    <cellStyle name="Normal 26" xfId="247" xr:uid="{FB681F1D-4DAC-4498-AABA-4AB851AF6A88}"/>
    <cellStyle name="Normal 27" xfId="248" xr:uid="{9E0634AF-1B50-49BB-B994-328002D8CF2B}"/>
    <cellStyle name="Normal 28" xfId="249" xr:uid="{E7EBFC9E-FA9B-4CA7-8B6F-B55157F75EAD}"/>
    <cellStyle name="Normal 29" xfId="250" xr:uid="{465FE10B-4B90-46D9-AE43-798FF159CE7F}"/>
    <cellStyle name="Normal 3" xfId="13" xr:uid="{AF77BE91-09B5-4804-8C69-1607C4F4E4EC}"/>
    <cellStyle name="Normal 3 2" xfId="7" xr:uid="{480A4B07-DDD2-4572-9E90-0863128B7FE1}"/>
    <cellStyle name="Normal 3 2 2" xfId="251" xr:uid="{8F2B7A25-987D-489F-84A6-18878D2B9508}"/>
    <cellStyle name="Normal 3 2 3" xfId="127" xr:uid="{03C44239-5A49-45E6-BF24-8A143C037EC7}"/>
    <cellStyle name="Normal 3 2_By purpose monthly Data Entry" xfId="310" xr:uid="{41AD9DF1-70C8-42DE-A780-035FD8FED4F6}"/>
    <cellStyle name="Normal 3 3" xfId="252" xr:uid="{0D1A90C9-AB12-4890-B73A-97BD530F53F0}"/>
    <cellStyle name="Normal 3 4" xfId="253" xr:uid="{6BFB5685-E211-4B37-87C2-6EEC03B25880}"/>
    <cellStyle name="Normal 3 5" xfId="254" xr:uid="{95FADF37-38B0-41DD-8D07-E161BF07400B}"/>
    <cellStyle name="Normal 3_By purpose monthly Data Entry" xfId="309" xr:uid="{0C3F5B42-01A4-4B00-808F-0BAA52D00547}"/>
    <cellStyle name="Normal 30" xfId="255" xr:uid="{90ABA832-6D41-4F99-B0A9-EB9BB41A2148}"/>
    <cellStyle name="Normal 31" xfId="299" xr:uid="{0C3148BB-7683-48A2-9BFE-BB9680EE7C6D}"/>
    <cellStyle name="Normal 32" xfId="314" xr:uid="{9A6949E9-3164-4123-9F03-0DC75FA2DAB2}"/>
    <cellStyle name="Normal 33" xfId="319" xr:uid="{66FA657C-F8B6-404D-BF4B-58EF4A57224F}"/>
    <cellStyle name="Normal 34" xfId="292" xr:uid="{CBF9A348-6E11-4CB5-80F1-0ED722B534C9}"/>
    <cellStyle name="Normal 35" xfId="339" xr:uid="{D4149900-BF70-4B1C-B8F5-9533E64B7675}"/>
    <cellStyle name="Normal 36" xfId="348" xr:uid="{1E376895-30FB-4F14-BDBE-24C40226750E}"/>
    <cellStyle name="Normal 37" xfId="350" xr:uid="{4FC2A94C-CBE7-4BBA-AACE-F304FEF38CE5}"/>
    <cellStyle name="Normal 38" xfId="369" xr:uid="{41A3FE30-DFA9-4052-8A8C-B4353DEA2DF3}"/>
    <cellStyle name="Normal 39" xfId="378" xr:uid="{3C2F879F-71BF-407F-B520-ADBE0337556D}"/>
    <cellStyle name="Normal 4" xfId="8" xr:uid="{584F851F-B6EB-4A38-A839-FE83C915EC12}"/>
    <cellStyle name="Normal 4 2" xfId="129" xr:uid="{04943600-8EDA-45FB-A2FB-1D8A7A82A663}"/>
    <cellStyle name="Normal 4 3" xfId="257" xr:uid="{40081BB5-05DA-4F52-B708-057389272C23}"/>
    <cellStyle name="Normal 4 4" xfId="256" xr:uid="{C798997D-3388-4DA2-92DE-C944DD9E5EEE}"/>
    <cellStyle name="Normal 4 5" xfId="286" xr:uid="{D3F8D3A9-1CA9-446E-84C7-9CEFE486FB52}"/>
    <cellStyle name="Normal 4 6" xfId="128" xr:uid="{02C72F65-7979-48A2-97A7-9C883C428FC2}"/>
    <cellStyle name="Normal 4_By purpose monthly Data Entry" xfId="311" xr:uid="{38FDAEC9-944C-4455-B788-2D636E195CC3}"/>
    <cellStyle name="Normal 40" xfId="381" xr:uid="{3CE06CA6-84DC-4A3E-94F2-B9743D0B2237}"/>
    <cellStyle name="Normal 41" xfId="384" xr:uid="{26072ED6-DFC3-494D-B208-301169AFC1CE}"/>
    <cellStyle name="Normal 42" xfId="391" xr:uid="{889C5350-1228-434A-A323-EC6B864CD8CD}"/>
    <cellStyle name="Normal 43" xfId="396" xr:uid="{08732E97-23B3-4B8E-BCCE-F1700F78CCC1}"/>
    <cellStyle name="Normal 5" xfId="16" xr:uid="{1C1BF7D3-7EA0-4389-A937-FA739A2A9C0F}"/>
    <cellStyle name="Normal 5 2" xfId="259" xr:uid="{F9A9A210-5CB2-49DC-9774-D0619DE6DA3E}"/>
    <cellStyle name="Normal 5 2 2" xfId="365" xr:uid="{FB521BA1-E896-4F59-91F0-82141E816893}"/>
    <cellStyle name="Normal 5 3" xfId="258" xr:uid="{123D6454-86AC-4DAD-8BAA-2F961BF974ED}"/>
    <cellStyle name="Normal 5 4" xfId="130" xr:uid="{422CDAB0-9889-46FE-B624-2A90C0C3AAE0}"/>
    <cellStyle name="Normal 5 5" xfId="399" xr:uid="{16296D68-FE5C-44C6-A181-445B1D85E7F6}"/>
    <cellStyle name="Normal 5_By purpose monthly Data Entry" xfId="312" xr:uid="{0D0C7ABD-4D02-43AD-A7AE-78D8F8D14BB8}"/>
    <cellStyle name="Normal 6" xfId="17" xr:uid="{2B785252-1B9E-4A89-ACBB-468CEF18B5BE}"/>
    <cellStyle name="Normal 6 2" xfId="261" xr:uid="{9631095F-C6D2-4971-AFC4-A7CACDF42E96}"/>
    <cellStyle name="Normal 6 3" xfId="262" xr:uid="{DA56821C-4A84-4EA0-9281-CFABA9126E05}"/>
    <cellStyle name="Normal 6 4" xfId="260" xr:uid="{8C2D2DBC-A445-46D6-BD09-DB3CCACF2603}"/>
    <cellStyle name="Normal 6 5" xfId="131" xr:uid="{03045157-CFB7-4EB1-912C-4AAE83070821}"/>
    <cellStyle name="Normal 6_By purpose monthly Data Entry" xfId="313" xr:uid="{B6DAC86B-3880-4630-BC46-A30B8B56F54E}"/>
    <cellStyle name="Normal 7" xfId="14" xr:uid="{976BC501-E9D8-41F4-A0F9-9BFC508576AF}"/>
    <cellStyle name="Normal 7 2" xfId="264" xr:uid="{C688AC05-F7F9-4DB4-9506-BED362BFBFBB}"/>
    <cellStyle name="Normal 7 3" xfId="263" xr:uid="{08FC564C-F776-4085-BADE-31D1AF74B09C}"/>
    <cellStyle name="Normal 7_Vanuatu" xfId="326" xr:uid="{3914947D-956D-4646-8DA1-2744210685FE}"/>
    <cellStyle name="Normal 8" xfId="59" xr:uid="{BEA5C568-F5FE-47D8-B9B5-E029248CD718}"/>
    <cellStyle name="Normal 8 2" xfId="265" xr:uid="{3EBBCDD0-49C1-486A-948C-84239D1617C2}"/>
    <cellStyle name="Normal 8 2 2" xfId="9" xr:uid="{6532EF2A-08DC-452F-B402-1EBFE6C1DA12}"/>
    <cellStyle name="Normal 8 2 2 2" xfId="10" xr:uid="{B1E7B870-52C6-4750-979B-9DD0DE2D5058}"/>
    <cellStyle name="Normal 8_Vanuatu" xfId="325" xr:uid="{AED8E3B4-3DE6-41F9-83FC-E19FC25852BB}"/>
    <cellStyle name="Normal 9" xfId="15" xr:uid="{F0F3EEC1-E219-4F4D-9847-5C56C3613B6F}"/>
    <cellStyle name="Normal 9 2" xfId="266" xr:uid="{C1B1AB21-3FCA-42FE-963B-106F287894E6}"/>
    <cellStyle name="Normal 9_Vanuatu" xfId="334" xr:uid="{A2BBA813-49D3-48F3-BCE2-A760F9EBEE03}"/>
    <cellStyle name="Normal_Cook Islands" xfId="351" xr:uid="{D922BE62-EE29-42DA-9A81-E7DF013E6718}"/>
    <cellStyle name="Normal_Cook Islands_1" xfId="359" xr:uid="{4E82B047-E33F-41BE-AC3D-6B31007A5A89}"/>
    <cellStyle name="Normal_Fiji" xfId="386" xr:uid="{22D17561-A7CA-46E0-97DD-286A3FB3F1B4}"/>
    <cellStyle name="Normal_Fiji_2" xfId="76" xr:uid="{68BC9957-0A77-45CC-BDAC-CE35E25C3C05}"/>
    <cellStyle name="Normal_PNG" xfId="23" xr:uid="{C9026B70-648D-4C28-8F73-E90552AF670C}"/>
    <cellStyle name="Normal_PNG_2" xfId="62" xr:uid="{45153207-E330-4DD6-B7C5-B094291A578C}"/>
    <cellStyle name="Normal_Vanuatu" xfId="4" xr:uid="{2AA29E8E-3EC8-4CDC-9446-C6A747868D24}"/>
    <cellStyle name="Note" xfId="89" builtinId="10" customBuiltin="1"/>
    <cellStyle name="Note 2" xfId="363" xr:uid="{373B7958-A07B-4CF9-AE40-A7F6AE6422BB}"/>
    <cellStyle name="Output" xfId="84" builtinId="21" customBuiltin="1"/>
    <cellStyle name="Percent" xfId="338" builtinId="5"/>
    <cellStyle name="Percent 2" xfId="25" xr:uid="{275B97F9-E2B6-40E2-8D52-B859AFBC22CB}"/>
    <cellStyle name="Percent 2 2" xfId="267" xr:uid="{CCAAF50E-BE39-478F-8442-B3BD1D59F6F5}"/>
    <cellStyle name="Percent 3" xfId="26" xr:uid="{9D5CC12F-2BDC-4A18-B8CD-96CFD953BBC0}"/>
    <cellStyle name="Percent 3 2" xfId="27" xr:uid="{68FFFE47-D4F9-438F-A715-CA99B91B703E}"/>
    <cellStyle name="Percent 3 2 2" xfId="269" xr:uid="{2542BC89-688E-41C5-A9B3-FEF05CDE713A}"/>
    <cellStyle name="Percent 3 3" xfId="270" xr:uid="{7548E714-D881-460E-892D-059ADEEB74ED}"/>
    <cellStyle name="Percent 3 4" xfId="268" xr:uid="{7A7ADEDA-CD97-44EA-BBA4-E7E917F75E87}"/>
    <cellStyle name="Percent 3 5" xfId="132" xr:uid="{D2C0A8F2-FD93-4363-B7AF-C1CB4AD9FE78}"/>
    <cellStyle name="Percent 3 6" xfId="347" xr:uid="{797646BB-9F73-4FFD-ADBB-A9736422B731}"/>
    <cellStyle name="Percent 4" xfId="28" xr:uid="{5A1DE77E-FA1B-47F3-9EA9-EBA3F538BEA7}"/>
    <cellStyle name="Percent 4 2" xfId="271" xr:uid="{2C5D63E8-A89B-4D95-B45A-362F3FC41423}"/>
    <cellStyle name="Percent 5" xfId="272" xr:uid="{A8EC79C1-7790-4E19-ADB6-C824C6BE7499}"/>
    <cellStyle name="Percent 5 2" xfId="273" xr:uid="{49B90776-47F9-4C42-8F94-7B663059412D}"/>
    <cellStyle name="Percent 6" xfId="274" xr:uid="{6B23A019-2E2A-464E-8F77-FF9A23DA8978}"/>
    <cellStyle name="Percent 7" xfId="300" xr:uid="{C079B568-14EA-4454-92AF-E302004B2275}"/>
    <cellStyle name="Percent 8" xfId="374" xr:uid="{F367B2EE-5B69-4723-B2B1-8A4C4DACB376}"/>
    <cellStyle name="Percent 9" xfId="393" xr:uid="{70F0E267-E322-4AA8-A075-6CD5C6E2F568}"/>
    <cellStyle name="percentage difference one decimal" xfId="60" xr:uid="{D8113894-5E29-45B7-BA39-672FBFA11406}"/>
    <cellStyle name="percentage difference zero decimal" xfId="61" xr:uid="{501BCCD8-1E82-496E-BDE9-4FFD20C7CEAE}"/>
    <cellStyle name="Pourcentage 2" xfId="133" xr:uid="{41392B4F-1BC0-47B0-8529-3A5159DC0848}"/>
    <cellStyle name="Pourcentage 2 2" xfId="275" xr:uid="{E4E7B8EC-915E-4CB2-8937-006F02311BA7}"/>
    <cellStyle name="Pourcentage 2 3" xfId="276" xr:uid="{EAA8B141-0CE5-4DC0-9FB6-ED61C0B89EC5}"/>
    <cellStyle name="Pourcentage 2 4" xfId="277" xr:uid="{242CFFA4-5D5B-41C7-B227-51372405AB58}"/>
    <cellStyle name="Pourcentage 3" xfId="278" xr:uid="{1204C4C2-8A90-48B6-B5B6-ED437DCE0F92}"/>
    <cellStyle name="Pourcentage 4" xfId="279" xr:uid="{E540CAB8-45A0-4545-8D42-41A4C1ED78DB}"/>
    <cellStyle name="Pourcentage 4 2" xfId="280" xr:uid="{4C16AF90-AA62-4088-BDDA-BF06AA9E6D25}"/>
    <cellStyle name="Title 10" xfId="364" xr:uid="{D8494D5F-BA4C-4213-B201-83518CF10BA3}"/>
    <cellStyle name="TITLE 2" xfId="281" xr:uid="{AD3396CC-8A9C-4BDF-8599-BB58BAA2E47B}"/>
    <cellStyle name="Title 3" xfId="297" xr:uid="{E3981B0E-DBBC-4DE3-BA36-4AEF434901DF}"/>
    <cellStyle name="Title 4" xfId="298" xr:uid="{288C55EE-59EF-4A7E-B752-216A66339164}"/>
    <cellStyle name="Title 5" xfId="134" xr:uid="{A4B12FE7-8723-482E-8244-B98D10589574}"/>
    <cellStyle name="Title 6" xfId="287" xr:uid="{E25F4601-DABE-45DE-95A0-B7C33838E0BA}"/>
    <cellStyle name="Title 7" xfId="324" xr:uid="{FE57B8EF-859A-4656-AE9D-DD1FED3765BE}"/>
    <cellStyle name="Title 8" xfId="318" xr:uid="{043CC442-27A8-410C-85FE-E843B00D7D94}"/>
    <cellStyle name="Title 9" xfId="360" xr:uid="{F421BFE8-0DE2-4DB8-A1F2-992263236106}"/>
    <cellStyle name="Total" xfId="91" builtinId="25" customBuiltin="1"/>
    <cellStyle name="Total 2" xfId="282" xr:uid="{0F9D1BE2-0F53-4320-8EFC-F1ADAAD79E03}"/>
    <cellStyle name="Total 2 2" xfId="283" xr:uid="{A8D9ABAC-D329-42EA-A918-2150EDC71C2D}"/>
    <cellStyle name="Total 3" xfId="284" xr:uid="{6A78FDAD-7AD9-4089-9B90-AC8B67E45BDA}"/>
    <cellStyle name="Total 4" xfId="285" xr:uid="{CDE9861D-23F4-4E9A-8316-F9B23D30661E}"/>
    <cellStyle name="Warning Text" xfId="88" builtinId="11" customBuiltin="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1000125</xdr:colOff>
      <xdr:row>7</xdr:row>
      <xdr:rowOff>123825</xdr:rowOff>
    </xdr:from>
    <xdr:ext cx="161926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81E221-C054-49A3-B53F-5650E5762B51}"/>
            </a:ext>
          </a:extLst>
        </xdr:cNvPr>
        <xdr:cNvSpPr txBox="1"/>
      </xdr:nvSpPr>
      <xdr:spPr>
        <a:xfrm>
          <a:off x="1609725" y="3124200"/>
          <a:ext cx="161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1</a:t>
          </a:r>
        </a:p>
      </xdr:txBody>
    </xdr:sp>
    <xdr:clientData/>
  </xdr:oneCellAnchor>
  <xdr:oneCellAnchor>
    <xdr:from>
      <xdr:col>0</xdr:col>
      <xdr:colOff>606425</xdr:colOff>
      <xdr:row>55</xdr:row>
      <xdr:rowOff>107950</xdr:rowOff>
    </xdr:from>
    <xdr:ext cx="2127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5A9A320-238D-483A-B930-9FD59C44AF96}"/>
            </a:ext>
          </a:extLst>
        </xdr:cNvPr>
        <xdr:cNvSpPr txBox="1"/>
      </xdr:nvSpPr>
      <xdr:spPr>
        <a:xfrm flipV="1">
          <a:off x="606425" y="16700500"/>
          <a:ext cx="212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4.1%20CORP\PUBDATA\12.0.0%20STATISTIC%20UNIT\12.4%20Database\12.4.6%20Monetary\New%20tables\revised%20FINSTATrevision%20(Link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  <sheetName val="tableFPPworkshp"/>
      <sheetName val="Sheet1"/>
      <sheetName val="Sheet2"/>
    </sheetNames>
    <sheetDataSet>
      <sheetData sheetId="0">
        <row r="13">
          <cell r="CN13">
            <v>59538.861462000001</v>
          </cell>
        </row>
      </sheetData>
      <sheetData sheetId="1">
        <row r="13">
          <cell r="GC13">
            <v>54856.212522000002</v>
          </cell>
        </row>
        <row r="25">
          <cell r="GD25">
            <v>26416.162</v>
          </cell>
        </row>
        <row r="26">
          <cell r="GD26">
            <v>33309.828972000003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doft.gov.vu/images/2020/Treasury/Monthly_Report/March_Monthly_Report_2020.pdf" TargetMode="External"/><Relationship Id="rId1" Type="http://schemas.openxmlformats.org/officeDocument/2006/relationships/hyperlink" Target="https://www.rbv.gov.vu/index.php/en/e-gdds-statistic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mfem.gov.ck/statistics/economic-statistics/tax-stats" TargetMode="External"/><Relationship Id="rId1" Type="http://schemas.openxmlformats.org/officeDocument/2006/relationships/hyperlink" Target="https://www.spc.int/DigitalLibrary/SDD/Events/Country%20IMTS%20tabl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bf.gov.fj/Publications-(1)/Quarterly-Reviews" TargetMode="External"/><Relationship Id="rId2" Type="http://schemas.openxmlformats.org/officeDocument/2006/relationships/hyperlink" Target="https://www.statsfiji.gov.fj/" TargetMode="External"/><Relationship Id="rId1" Type="http://schemas.openxmlformats.org/officeDocument/2006/relationships/hyperlink" Target="https://www.rbf.gov.fj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rbf.gov.fj/Statistics/Economic-Financial-Statistic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ankpng.gov.pg/publications-presentations/monthly-economic-review-report/" TargetMode="External"/><Relationship Id="rId1" Type="http://schemas.openxmlformats.org/officeDocument/2006/relationships/hyperlink" Target="https://www.bankpng.gov.pg/statistics/quarterly-economic-bulletin-statistical-tabl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ce.gov.to/sites/default/files/2020-08/MEU%20-%20May%202020.pdf" TargetMode="External"/><Relationship Id="rId2" Type="http://schemas.openxmlformats.org/officeDocument/2006/relationships/hyperlink" Target="https://tongastats.gov.to/" TargetMode="External"/><Relationship Id="rId1" Type="http://schemas.openxmlformats.org/officeDocument/2006/relationships/hyperlink" Target="http://www.reservebank.to/index.php/publications/publications/quarterly-bulletin.html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cbs.gov.ws/index.php/statistics/selected-economic-indicator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bsi.com.sb/publications/monthly-economic-bulletin/" TargetMode="External"/><Relationship Id="rId1" Type="http://schemas.openxmlformats.org/officeDocument/2006/relationships/hyperlink" Target="http://www.cbsi.com.sb/publications/quarterly-revi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0FC5-528B-453F-B068-AB09620A5DF1}">
  <dimension ref="A2:U102"/>
  <sheetViews>
    <sheetView tabSelected="1" workbookViewId="0">
      <pane xSplit="2" ySplit="5" topLeftCell="C86" activePane="bottomRight" state="frozen"/>
      <selection pane="topRight" activeCell="C1" sqref="C1"/>
      <selection pane="bottomLeft" activeCell="A6" sqref="A6"/>
      <selection pane="bottomRight" activeCell="Q101" sqref="Q101"/>
    </sheetView>
  </sheetViews>
  <sheetFormatPr defaultRowHeight="15"/>
  <cols>
    <col min="1" max="1" width="5" customWidth="1"/>
    <col min="2" max="2" width="31" customWidth="1"/>
    <col min="3" max="3" width="9" customWidth="1"/>
    <col min="4" max="4" width="7.85546875" customWidth="1"/>
    <col min="5" max="5" width="7.42578125" customWidth="1"/>
    <col min="6" max="6" width="7.5703125" customWidth="1"/>
    <col min="7" max="7" width="7.7109375" customWidth="1"/>
    <col min="8" max="8" width="7.85546875" customWidth="1"/>
    <col min="9" max="9" width="7" customWidth="1"/>
    <col min="10" max="11" width="7.85546875" customWidth="1"/>
    <col min="12" max="12" width="7.5703125" customWidth="1"/>
    <col min="13" max="13" width="8" customWidth="1"/>
    <col min="14" max="14" width="7.5703125" customWidth="1"/>
    <col min="15" max="15" width="8.7109375" customWidth="1"/>
    <col min="16" max="16" width="7.42578125" customWidth="1"/>
    <col min="18" max="18" width="8.140625" customWidth="1"/>
  </cols>
  <sheetData>
    <row r="2" spans="1:21">
      <c r="A2" s="161"/>
      <c r="B2" s="161"/>
      <c r="C2" s="87" t="s">
        <v>0</v>
      </c>
      <c r="D2" s="87"/>
      <c r="E2" s="87"/>
      <c r="F2" s="87"/>
      <c r="G2" s="87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4" spans="1:21">
      <c r="A4" s="161"/>
      <c r="B4" s="161"/>
      <c r="C4" s="161">
        <v>2019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87">
        <v>2020</v>
      </c>
      <c r="O4" s="161"/>
      <c r="P4" s="161"/>
      <c r="Q4" s="161"/>
      <c r="R4" s="161"/>
      <c r="S4" s="161"/>
      <c r="T4" s="161"/>
      <c r="U4" s="161"/>
    </row>
    <row r="5" spans="1:21" ht="18" thickBot="1">
      <c r="A5" s="161"/>
      <c r="B5" s="73"/>
      <c r="C5" s="73" t="s">
        <v>1</v>
      </c>
      <c r="D5" s="73" t="s">
        <v>2</v>
      </c>
      <c r="E5" s="73" t="s">
        <v>3</v>
      </c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12</v>
      </c>
      <c r="O5" s="73" t="s">
        <v>1</v>
      </c>
      <c r="P5" s="73" t="s">
        <v>2</v>
      </c>
      <c r="Q5" s="73" t="s">
        <v>3</v>
      </c>
      <c r="R5" s="73" t="s">
        <v>4</v>
      </c>
      <c r="S5" s="73" t="s">
        <v>5</v>
      </c>
      <c r="T5" s="129" t="s">
        <v>13</v>
      </c>
      <c r="U5" s="129" t="s">
        <v>7</v>
      </c>
    </row>
    <row r="6" spans="1:21" ht="15.75" thickTop="1">
      <c r="A6" s="161"/>
      <c r="B6" s="87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8" spans="1:21">
      <c r="A8" s="161">
        <v>1</v>
      </c>
      <c r="B8" s="87" t="s">
        <v>15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</row>
    <row r="9" spans="1:21" s="86" customFormat="1">
      <c r="A9" s="161"/>
      <c r="B9" s="25" t="s">
        <v>16</v>
      </c>
      <c r="C9" s="89">
        <v>-24.881516587677723</v>
      </c>
      <c r="D9" s="89">
        <v>40.102523659306001</v>
      </c>
      <c r="E9" s="89">
        <v>28.895768833849324</v>
      </c>
      <c r="F9" s="89">
        <v>5.0294781279569101</v>
      </c>
      <c r="G9" s="89">
        <v>10.381150381150373</v>
      </c>
      <c r="H9" s="89">
        <v>16.850828729281766</v>
      </c>
      <c r="I9" s="89">
        <v>-0.79518590156888447</v>
      </c>
      <c r="J9" s="89">
        <v>-2.9841854419410785</v>
      </c>
      <c r="K9" s="89">
        <v>-10.165801373304307</v>
      </c>
      <c r="L9" s="89">
        <v>-16.666666666666664</v>
      </c>
      <c r="M9" s="89">
        <v>8.6278896346010381</v>
      </c>
      <c r="N9" s="89">
        <v>-31.447792956682918</v>
      </c>
      <c r="O9" s="89">
        <v>-10.594832765872219</v>
      </c>
      <c r="P9" s="89">
        <v>-34.879032258064512</v>
      </c>
      <c r="Q9" s="89"/>
      <c r="R9" s="161"/>
      <c r="S9" s="161"/>
      <c r="T9" s="161"/>
      <c r="U9" s="161"/>
    </row>
    <row r="10" spans="1:21">
      <c r="A10" s="161"/>
      <c r="B10" s="161" t="s">
        <v>17</v>
      </c>
      <c r="C10" s="89">
        <v>-23.600858839939185</v>
      </c>
      <c r="D10" s="89">
        <v>21.658324444079756</v>
      </c>
      <c r="E10" s="89">
        <v>29.519778774491613</v>
      </c>
      <c r="F10" s="89">
        <v>-4.7439886477549376</v>
      </c>
      <c r="G10" s="89">
        <v>17.060503765255785</v>
      </c>
      <c r="H10" s="89">
        <v>12.520431513566521</v>
      </c>
      <c r="I10" s="89">
        <v>-7.8255997343737</v>
      </c>
      <c r="J10" s="89">
        <v>-8.4201994731746836</v>
      </c>
      <c r="K10" s="89">
        <v>-4.7778843080856559</v>
      </c>
      <c r="L10" s="89">
        <v>-10.771037990370091</v>
      </c>
      <c r="M10" s="89">
        <v>6.6793975955904639</v>
      </c>
      <c r="N10" s="89">
        <v>-11.328993761866013</v>
      </c>
      <c r="O10" s="89">
        <v>-29.123971492368394</v>
      </c>
      <c r="P10" s="89">
        <v>-39.641369786159721</v>
      </c>
      <c r="Q10" s="89">
        <v>-97.576147576147577</v>
      </c>
      <c r="R10" s="89">
        <v>4.5722713864306819</v>
      </c>
      <c r="S10" s="89">
        <v>-41.748942172073342</v>
      </c>
      <c r="T10" s="89">
        <v>72.154963680387411</v>
      </c>
      <c r="U10" s="89">
        <v>37.271448663853725</v>
      </c>
    </row>
    <row r="11" spans="1:21">
      <c r="A11" s="161"/>
      <c r="B11" s="161" t="s">
        <v>18</v>
      </c>
      <c r="C11" s="89">
        <v>-1.1199004532930434</v>
      </c>
      <c r="D11" s="89">
        <v>-8.7460674157303409</v>
      </c>
      <c r="E11" s="89">
        <v>46.463750985027573</v>
      </c>
      <c r="F11" s="89">
        <v>-6.8531844777725448</v>
      </c>
      <c r="G11" s="89">
        <v>-2.4187725631768964</v>
      </c>
      <c r="H11" s="89">
        <v>17.55826859045504</v>
      </c>
      <c r="I11" s="89">
        <v>-12.336354481369582</v>
      </c>
      <c r="J11" s="89">
        <v>10.180930499712805</v>
      </c>
      <c r="K11" s="89">
        <v>-8.1975759155480272</v>
      </c>
      <c r="L11" s="89">
        <v>-5.6856899488926693</v>
      </c>
      <c r="M11" s="89">
        <v>-16.527432829081057</v>
      </c>
      <c r="N11" s="161"/>
      <c r="O11" s="161"/>
      <c r="P11" s="161"/>
      <c r="Q11" s="161"/>
      <c r="R11" s="161"/>
      <c r="S11" s="161"/>
      <c r="T11" s="161"/>
      <c r="U11" s="161"/>
    </row>
    <row r="12" spans="1:21">
      <c r="A12" s="161"/>
      <c r="B12" s="161" t="s">
        <v>19</v>
      </c>
      <c r="C12" s="74">
        <v>-34.24936386768448</v>
      </c>
      <c r="D12" s="74">
        <v>23.429898275099514</v>
      </c>
      <c r="E12" s="74">
        <v>29.114037445131235</v>
      </c>
      <c r="F12" s="74">
        <v>-5.8835773260251134</v>
      </c>
      <c r="G12" s="74">
        <v>19.366015481017328</v>
      </c>
      <c r="H12" s="74">
        <v>52.217144268774703</v>
      </c>
      <c r="I12" s="74">
        <v>-29.042074086095671</v>
      </c>
      <c r="J12" s="74">
        <v>-7.3017325175824821</v>
      </c>
      <c r="K12" s="74">
        <v>-10.288675055514428</v>
      </c>
      <c r="L12" s="74">
        <v>-18.131188118811881</v>
      </c>
      <c r="M12" s="74">
        <v>50.558495002939452</v>
      </c>
      <c r="N12" s="74">
        <v>-41.6745690857366</v>
      </c>
      <c r="O12" s="74">
        <v>-32.545906656465185</v>
      </c>
      <c r="P12" s="74">
        <v>-40.961293066780094</v>
      </c>
      <c r="Q12" s="74">
        <v>-100</v>
      </c>
      <c r="R12" s="208">
        <v>0</v>
      </c>
      <c r="S12" s="208">
        <v>0</v>
      </c>
      <c r="T12" s="208">
        <v>0</v>
      </c>
      <c r="U12" s="161"/>
    </row>
    <row r="13" spans="1:21">
      <c r="A13" s="161"/>
      <c r="B13" s="161" t="s">
        <v>20</v>
      </c>
      <c r="C13" s="75">
        <v>8.0571428571428516</v>
      </c>
      <c r="D13" s="75">
        <v>26.969857218402971</v>
      </c>
      <c r="E13" s="75">
        <v>-12.286547271970017</v>
      </c>
      <c r="F13" s="75">
        <v>15.574548907882235</v>
      </c>
      <c r="G13" s="75">
        <v>3.6565324568611279</v>
      </c>
      <c r="H13" s="75">
        <v>0.55489496630993784</v>
      </c>
      <c r="I13" s="75">
        <v>-2.0890815924320072</v>
      </c>
      <c r="J13" s="75">
        <v>8.4943639291465303</v>
      </c>
      <c r="K13" s="75">
        <v>2.4489795918367419</v>
      </c>
      <c r="L13" s="75">
        <v>-16.769286490402024</v>
      </c>
      <c r="M13" s="75">
        <v>32.854656222802433</v>
      </c>
      <c r="N13" s="75">
        <v>-39.174582377988862</v>
      </c>
      <c r="O13" s="75">
        <v>-20.786214324178786</v>
      </c>
      <c r="P13" s="75">
        <v>-48.878314072059823</v>
      </c>
      <c r="Q13" s="75">
        <v>-100</v>
      </c>
      <c r="R13" s="209">
        <v>0</v>
      </c>
      <c r="S13" s="209">
        <v>0</v>
      </c>
      <c r="T13" s="161"/>
      <c r="U13" s="161"/>
    </row>
    <row r="14" spans="1:21">
      <c r="A14" s="161"/>
      <c r="B14" s="161" t="s">
        <v>21</v>
      </c>
      <c r="C14" s="89">
        <v>-38.037511436413538</v>
      </c>
      <c r="D14" s="89">
        <v>14.765596160944995</v>
      </c>
      <c r="E14" s="89">
        <v>14.95657767770988</v>
      </c>
      <c r="F14" s="89">
        <v>44.543928371572463</v>
      </c>
      <c r="G14" s="89">
        <v>28.668215253581096</v>
      </c>
      <c r="H14" s="89">
        <v>22.175417481570637</v>
      </c>
      <c r="I14" s="89">
        <v>-2.8444772811230146</v>
      </c>
      <c r="J14" s="89">
        <v>-13.675538656527253</v>
      </c>
      <c r="K14" s="89"/>
      <c r="L14" s="89"/>
      <c r="M14" s="89"/>
      <c r="N14" s="89"/>
      <c r="O14" s="75">
        <v>-35.519828510182208</v>
      </c>
      <c r="P14" s="75">
        <v>-58.144946808510632</v>
      </c>
      <c r="Q14" s="75"/>
      <c r="R14" s="75"/>
      <c r="S14" s="75"/>
      <c r="T14" s="75"/>
      <c r="U14" s="161"/>
    </row>
    <row r="15" spans="1:21">
      <c r="A15" s="161"/>
      <c r="B15" s="161" t="s">
        <v>22</v>
      </c>
      <c r="C15" s="89">
        <v>-38.887725178047759</v>
      </c>
      <c r="D15" s="89">
        <v>20.411311053984569</v>
      </c>
      <c r="E15" s="89">
        <v>34.429262738400233</v>
      </c>
      <c r="F15" s="89">
        <v>-11.498147167813656</v>
      </c>
      <c r="G15" s="89">
        <v>26.893169039358767</v>
      </c>
      <c r="H15" s="89">
        <v>18.902611482982934</v>
      </c>
      <c r="I15" s="89">
        <v>-2.6720583571201995</v>
      </c>
      <c r="J15" s="89">
        <v>-4.6843177189409335</v>
      </c>
      <c r="K15" s="89">
        <v>-7.0085470085470059</v>
      </c>
      <c r="L15" s="89">
        <v>-9.375</v>
      </c>
      <c r="M15" s="89">
        <v>26.582150101419888</v>
      </c>
      <c r="N15" s="89">
        <v>-4.3906738242127989</v>
      </c>
      <c r="O15" s="89">
        <v>-44.74147322550909</v>
      </c>
      <c r="P15" s="89">
        <v>-47.861692447679701</v>
      </c>
      <c r="Q15" s="89">
        <v>-100</v>
      </c>
      <c r="R15" s="9">
        <v>0</v>
      </c>
      <c r="S15" s="9">
        <v>0</v>
      </c>
      <c r="T15" s="9">
        <v>0</v>
      </c>
      <c r="U15" s="161"/>
    </row>
    <row r="16" spans="1:21">
      <c r="A16" s="161"/>
      <c r="B16" s="16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161"/>
      <c r="R16" s="161"/>
      <c r="S16" s="161"/>
      <c r="T16" s="161"/>
      <c r="U16" s="161"/>
    </row>
    <row r="17" spans="1:21">
      <c r="A17" s="87">
        <v>2</v>
      </c>
      <c r="B17" s="87" t="s">
        <v>23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</row>
    <row r="18" spans="1:21">
      <c r="A18" s="161">
        <v>2.1</v>
      </c>
      <c r="B18" s="87" t="s">
        <v>24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1:21" s="86" customFormat="1">
      <c r="A19" s="161"/>
      <c r="B19" s="25" t="s">
        <v>16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89">
        <v>-18.346083420393398</v>
      </c>
      <c r="O19" s="89">
        <v>-39.724849527085127</v>
      </c>
      <c r="P19" s="89">
        <v>959.77175463623394</v>
      </c>
      <c r="Q19" s="89">
        <v>-96.957867815318338</v>
      </c>
      <c r="R19" s="161"/>
      <c r="S19" s="161"/>
      <c r="T19" s="161"/>
      <c r="U19" s="161"/>
    </row>
    <row r="20" spans="1:21">
      <c r="A20" s="161"/>
      <c r="B20" s="161" t="s">
        <v>17</v>
      </c>
      <c r="C20" s="89">
        <v>-23.378453899660112</v>
      </c>
      <c r="D20" s="89">
        <v>4.9985161682747581</v>
      </c>
      <c r="E20" s="89">
        <v>-0.93816882272702573</v>
      </c>
      <c r="F20" s="89">
        <v>7.4388598184384369</v>
      </c>
      <c r="G20" s="89">
        <v>-17.100688419673403</v>
      </c>
      <c r="H20" s="89">
        <v>44.914317144135211</v>
      </c>
      <c r="I20" s="89">
        <v>8.3720440146058515</v>
      </c>
      <c r="J20" s="89">
        <v>-2.2049099788602144</v>
      </c>
      <c r="K20" s="33">
        <v>-14.859436782305313</v>
      </c>
      <c r="L20" s="89">
        <v>-6.7031966443298341</v>
      </c>
      <c r="M20" s="89">
        <v>-19.7902495958588</v>
      </c>
      <c r="N20" s="89">
        <v>0.17776049311761799</v>
      </c>
      <c r="O20" s="89">
        <v>-1.0395910346438719</v>
      </c>
      <c r="P20" s="89">
        <v>-4.4436729734420588E-2</v>
      </c>
      <c r="Q20" s="89">
        <v>-23.520953591597728</v>
      </c>
      <c r="R20" s="89">
        <v>41.981834695731159</v>
      </c>
      <c r="S20" s="89">
        <v>-23.040263046788045</v>
      </c>
      <c r="T20" s="89">
        <v>28.403640746436132</v>
      </c>
      <c r="U20" s="161"/>
    </row>
    <row r="21" spans="1:21">
      <c r="A21" s="161"/>
      <c r="B21" s="161" t="s">
        <v>18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</row>
    <row r="22" spans="1:21">
      <c r="A22" s="161"/>
      <c r="B22" s="161" t="s">
        <v>19</v>
      </c>
      <c r="C22" s="89">
        <v>-38.530682157492969</v>
      </c>
      <c r="D22" s="89">
        <v>55.077431398984153</v>
      </c>
      <c r="E22" s="89">
        <v>-33.276501388840643</v>
      </c>
      <c r="F22" s="89">
        <v>31.038191281981465</v>
      </c>
      <c r="G22" s="89">
        <v>39.202718496066844</v>
      </c>
      <c r="H22" s="89">
        <v>-8.1667082342010922</v>
      </c>
      <c r="I22" s="89">
        <v>9.0732650982530814</v>
      </c>
      <c r="J22" s="89">
        <v>-12.213032583068472</v>
      </c>
      <c r="K22" s="89">
        <v>6.2134092428527854</v>
      </c>
      <c r="L22" s="89">
        <v>-26.266965883423708</v>
      </c>
      <c r="M22" s="89">
        <v>2.6896523091312519</v>
      </c>
      <c r="N22" s="89">
        <v>0.39093106724721327</v>
      </c>
      <c r="O22" s="89">
        <v>-26.262626262626267</v>
      </c>
      <c r="P22" s="89">
        <v>-0.30136986301370072</v>
      </c>
      <c r="Q22" s="89">
        <v>52.349546578730411</v>
      </c>
      <c r="R22" s="89">
        <v>-28.535353535353536</v>
      </c>
      <c r="S22" s="89">
        <v>-0.5300353356890497</v>
      </c>
      <c r="T22" s="89"/>
      <c r="U22" s="161"/>
    </row>
    <row r="23" spans="1:21">
      <c r="A23" s="161"/>
      <c r="B23" s="161" t="s">
        <v>20</v>
      </c>
      <c r="C23" s="89">
        <v>-16.709511568123393</v>
      </c>
      <c r="D23" s="89">
        <v>0</v>
      </c>
      <c r="E23" s="89">
        <v>-37.037037037037038</v>
      </c>
      <c r="F23" s="89">
        <v>93.137254901960787</v>
      </c>
      <c r="G23" s="89">
        <v>-18.274111675126903</v>
      </c>
      <c r="H23" s="89">
        <v>0.31055900621117516</v>
      </c>
      <c r="I23" s="89">
        <v>-13.622291021671828</v>
      </c>
      <c r="J23" s="89">
        <v>9.6774193548387011</v>
      </c>
      <c r="K23" s="89">
        <v>-9.1503267973856222</v>
      </c>
      <c r="L23" s="89">
        <v>-12.589928057553957</v>
      </c>
      <c r="M23" s="89">
        <v>-3.703703703703709</v>
      </c>
      <c r="N23" s="89">
        <v>9.4017094017094127</v>
      </c>
      <c r="O23" s="89">
        <v>25.78125</v>
      </c>
      <c r="P23" s="89">
        <v>2.1739130434782705</v>
      </c>
      <c r="Q23" s="89">
        <v>-65.349544072948333</v>
      </c>
      <c r="R23" s="89">
        <v>164.03508771929825</v>
      </c>
      <c r="S23" s="89">
        <v>22.591362126245841</v>
      </c>
      <c r="T23" s="89">
        <v>-44.715447154471541</v>
      </c>
      <c r="U23" s="89">
        <v>-8.8235294117647083</v>
      </c>
    </row>
    <row r="24" spans="1:21">
      <c r="A24" s="161"/>
      <c r="B24" s="161" t="s">
        <v>21</v>
      </c>
      <c r="C24" s="161"/>
      <c r="D24" s="89">
        <v>132.36002157086997</v>
      </c>
      <c r="E24" s="89">
        <v>9.2644470518254973</v>
      </c>
      <c r="F24" s="89">
        <v>-24.616779344385463</v>
      </c>
      <c r="G24" s="89">
        <v>42.921668976791928</v>
      </c>
      <c r="H24" s="89">
        <v>-24.405060679312861</v>
      </c>
      <c r="I24" s="89">
        <v>9.6010845542876524</v>
      </c>
      <c r="J24" s="89">
        <v>60.409348041417509</v>
      </c>
      <c r="K24" s="89">
        <v>17.303999991179353</v>
      </c>
      <c r="L24" s="89">
        <v>-47.752351136220064</v>
      </c>
      <c r="M24" s="89">
        <v>0.85100435579483769</v>
      </c>
      <c r="N24" s="89">
        <v>8.5537761486154107</v>
      </c>
      <c r="O24" s="89">
        <v>-32.361797534601969</v>
      </c>
      <c r="P24" s="89">
        <v>6.956380258660233</v>
      </c>
      <c r="Q24" s="89">
        <v>-83.675994427297425</v>
      </c>
      <c r="R24" s="89">
        <v>285.28069254431182</v>
      </c>
      <c r="S24" s="89">
        <v>-13.751182677664319</v>
      </c>
      <c r="T24" s="161"/>
      <c r="U24" s="161"/>
    </row>
    <row r="25" spans="1:21" s="161" customFormat="1">
      <c r="B25" s="161" t="s">
        <v>25</v>
      </c>
      <c r="C25" s="89">
        <v>-37.159939233193597</v>
      </c>
      <c r="D25" s="89">
        <v>194.38255474564099</v>
      </c>
      <c r="E25" s="89">
        <v>-24.476824767313275</v>
      </c>
      <c r="F25" s="89">
        <v>111.67706610689767</v>
      </c>
      <c r="G25" s="89">
        <v>-57.827747218848828</v>
      </c>
      <c r="H25" s="89">
        <v>43.013423552583149</v>
      </c>
      <c r="I25" s="89">
        <v>40.82579772628894</v>
      </c>
      <c r="J25" s="89">
        <v>-42.70911387527029</v>
      </c>
      <c r="K25" s="89">
        <v>41.282030749519507</v>
      </c>
      <c r="L25" s="89">
        <v>-26.863360784736035</v>
      </c>
      <c r="M25" s="89">
        <v>-26.592209221374198</v>
      </c>
      <c r="N25" s="89">
        <v>-14.082943308582896</v>
      </c>
      <c r="O25" s="89">
        <v>-11.45113362454715</v>
      </c>
      <c r="P25" s="89">
        <v>-59.975022260254171</v>
      </c>
      <c r="Q25" s="89">
        <v>-100</v>
      </c>
      <c r="R25" s="89">
        <v>0</v>
      </c>
      <c r="S25" s="45"/>
    </row>
    <row r="26" spans="1:21">
      <c r="A26" s="161"/>
      <c r="B26" s="161" t="s">
        <v>22</v>
      </c>
      <c r="C26" s="89">
        <v>-36.823104693140799</v>
      </c>
      <c r="D26" s="89">
        <v>29.714285714285715</v>
      </c>
      <c r="E26" s="89">
        <v>-25.330396475770922</v>
      </c>
      <c r="F26" s="89">
        <v>58.407079646017699</v>
      </c>
      <c r="G26" s="89">
        <v>-29.981378026070761</v>
      </c>
      <c r="H26" s="89">
        <v>38.297872340425542</v>
      </c>
      <c r="I26" s="89">
        <v>22.115384615384627</v>
      </c>
      <c r="J26" s="89">
        <v>-47.71653543307086</v>
      </c>
      <c r="K26" s="89">
        <v>28.915662650602414</v>
      </c>
      <c r="L26" s="89">
        <v>14.953271028037385</v>
      </c>
      <c r="M26" s="89">
        <v>17.886178861788625</v>
      </c>
      <c r="N26" s="89"/>
      <c r="O26" s="89"/>
      <c r="P26" s="89"/>
      <c r="Q26" s="89"/>
      <c r="R26" s="89"/>
      <c r="S26" s="161"/>
      <c r="T26" s="161"/>
      <c r="U26" s="161"/>
    </row>
    <row r="28" spans="1:21">
      <c r="A28" s="87">
        <v>2.2000000000000002</v>
      </c>
      <c r="B28" s="87" t="s">
        <v>26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</row>
    <row r="29" spans="1:21" s="86" customFormat="1">
      <c r="A29" s="87"/>
      <c r="B29" s="87" t="s">
        <v>16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89">
        <v>-48.474409448818903</v>
      </c>
      <c r="O29" s="89">
        <v>35.912129894937927</v>
      </c>
      <c r="P29" s="89">
        <v>8.0559637130262587</v>
      </c>
      <c r="Q29" s="89">
        <v>-28.89913680974341</v>
      </c>
      <c r="R29" s="161"/>
      <c r="S29" s="161"/>
      <c r="T29" s="161"/>
      <c r="U29" s="161"/>
    </row>
    <row r="30" spans="1:21">
      <c r="A30" s="161"/>
      <c r="B30" s="161" t="s">
        <v>17</v>
      </c>
      <c r="C30" s="89">
        <v>-40.088652893905078</v>
      </c>
      <c r="D30" s="89">
        <v>6.9541437274586837</v>
      </c>
      <c r="E30" s="89">
        <v>10.535319159948763</v>
      </c>
      <c r="F30" s="89">
        <v>8.3291580233848528</v>
      </c>
      <c r="G30" s="89">
        <v>-17.85454160353931</v>
      </c>
      <c r="H30" s="89">
        <v>25.578170796520716</v>
      </c>
      <c r="I30" s="89">
        <v>-16.436794854335368</v>
      </c>
      <c r="J30" s="89">
        <v>25.075280248117672</v>
      </c>
      <c r="K30" s="89">
        <v>-12.536934654227494</v>
      </c>
      <c r="L30" s="89">
        <v>87.366408977041715</v>
      </c>
      <c r="M30" s="89">
        <v>-6.8972139585861347</v>
      </c>
      <c r="N30" s="89">
        <v>-46.905017480840705</v>
      </c>
      <c r="O30" s="89">
        <v>-10.309911015648975</v>
      </c>
      <c r="P30" s="89">
        <v>-10.6105084259433</v>
      </c>
      <c r="Q30" s="89">
        <v>-13.208269288937446</v>
      </c>
      <c r="R30" s="89">
        <v>-1.2496443812233249</v>
      </c>
      <c r="S30" s="89">
        <v>15.414172842707231</v>
      </c>
      <c r="T30" s="89">
        <v>-17.366898707911972</v>
      </c>
      <c r="U30" s="161"/>
    </row>
    <row r="31" spans="1:21">
      <c r="A31" s="161"/>
      <c r="B31" s="161" t="s">
        <v>18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</row>
    <row r="32" spans="1:21">
      <c r="A32" s="161"/>
      <c r="B32" s="161" t="s">
        <v>19</v>
      </c>
      <c r="C32" s="89">
        <v>-17.36926231077026</v>
      </c>
      <c r="D32" s="89">
        <v>46.089497661479626</v>
      </c>
      <c r="E32" s="89">
        <v>-19.554675656294386</v>
      </c>
      <c r="F32" s="89">
        <v>34.114030081257866</v>
      </c>
      <c r="G32" s="89">
        <v>-12.055485536892551</v>
      </c>
      <c r="H32" s="89">
        <v>-5.9627891015282426</v>
      </c>
      <c r="I32" s="89">
        <v>14.77290350246767</v>
      </c>
      <c r="J32" s="89">
        <v>-15.002728012551126</v>
      </c>
      <c r="K32" s="89">
        <v>21.487563935213604</v>
      </c>
      <c r="L32" s="89">
        <v>6.2802296179219619</v>
      </c>
      <c r="M32" s="89">
        <v>-1.23294686368427</v>
      </c>
      <c r="N32" s="89">
        <v>-40.434378133709814</v>
      </c>
      <c r="O32" s="89">
        <v>36.895562740907174</v>
      </c>
      <c r="P32" s="89">
        <v>2.4113266967359603</v>
      </c>
      <c r="Q32" s="89">
        <v>-18.20965535214021</v>
      </c>
      <c r="R32" s="89">
        <v>-14.975306675163292</v>
      </c>
      <c r="S32" s="89">
        <v>10.972456436200106</v>
      </c>
      <c r="T32" s="161"/>
      <c r="U32" s="161"/>
    </row>
    <row r="33" spans="1:21">
      <c r="A33" s="161"/>
      <c r="B33" s="161" t="s">
        <v>20</v>
      </c>
      <c r="C33" s="89">
        <v>110.43165467625897</v>
      </c>
      <c r="D33" s="89">
        <v>-51.282051282051277</v>
      </c>
      <c r="E33" s="89">
        <v>2.8070175438596578</v>
      </c>
      <c r="F33" s="89">
        <v>31.399317406143346</v>
      </c>
      <c r="G33" s="89">
        <v>-30.909090909090907</v>
      </c>
      <c r="H33" s="89">
        <v>30.827067669172937</v>
      </c>
      <c r="I33" s="89">
        <v>-14.942528735632187</v>
      </c>
      <c r="J33" s="89">
        <v>-2.3648648648648685</v>
      </c>
      <c r="K33" s="89">
        <v>16.608996539792397</v>
      </c>
      <c r="L33" s="89">
        <v>0.89020771513352859</v>
      </c>
      <c r="M33" s="89">
        <v>6.1764705882352944</v>
      </c>
      <c r="N33" s="89">
        <v>-26.038781163434898</v>
      </c>
      <c r="O33" s="89">
        <v>-9.3632958801498134</v>
      </c>
      <c r="P33" s="89">
        <v>-11.570247933884293</v>
      </c>
      <c r="Q33" s="89">
        <v>11.214953271028039</v>
      </c>
      <c r="R33" s="89">
        <v>116.80672268907561</v>
      </c>
      <c r="S33" s="89">
        <v>-49.224806201550386</v>
      </c>
      <c r="T33" s="89">
        <v>18.32061068702291</v>
      </c>
      <c r="U33" s="89">
        <v>-7.7419354838709653</v>
      </c>
    </row>
    <row r="34" spans="1:21">
      <c r="A34" s="161"/>
      <c r="B34" s="161" t="s">
        <v>21</v>
      </c>
      <c r="C34" s="161"/>
      <c r="D34" s="89">
        <v>1.1470281211364952</v>
      </c>
      <c r="E34" s="89">
        <v>41.168984013822183</v>
      </c>
      <c r="F34" s="89">
        <v>8.5790646371800783</v>
      </c>
      <c r="G34" s="89">
        <v>-13.092751458565498</v>
      </c>
      <c r="H34" s="89">
        <v>-12.210016273227609</v>
      </c>
      <c r="I34" s="89">
        <v>12.643949099914863</v>
      </c>
      <c r="J34" s="89">
        <v>-3.8918066432221066</v>
      </c>
      <c r="K34" s="89">
        <v>103.26276405010289</v>
      </c>
      <c r="L34" s="89">
        <v>-65.50696364586247</v>
      </c>
      <c r="M34" s="89">
        <v>35.378807156415505</v>
      </c>
      <c r="N34" s="89">
        <v>24.505227685291441</v>
      </c>
      <c r="O34" s="89">
        <v>-29.695797435587757</v>
      </c>
      <c r="P34" s="89">
        <v>-17.098706015602971</v>
      </c>
      <c r="Q34" s="89">
        <v>-49.235993067365072</v>
      </c>
      <c r="R34" s="89">
        <v>152.45594455026486</v>
      </c>
      <c r="S34" s="89">
        <v>7.949535800156271</v>
      </c>
      <c r="T34" s="161"/>
      <c r="U34" s="161"/>
    </row>
    <row r="35" spans="1:21" s="161" customFormat="1">
      <c r="B35" s="161" t="s">
        <v>25</v>
      </c>
      <c r="C35" s="89">
        <v>-48.201213220593964</v>
      </c>
      <c r="D35" s="89">
        <v>3.8689115928526308</v>
      </c>
      <c r="E35" s="89">
        <v>12.189224997631708</v>
      </c>
      <c r="F35" s="89">
        <v>-14.207483684222932</v>
      </c>
      <c r="G35" s="89">
        <v>-47.776244733714549</v>
      </c>
      <c r="H35" s="89">
        <v>168.77622262310598</v>
      </c>
      <c r="I35" s="89">
        <v>-8.4531707523615385</v>
      </c>
      <c r="J35" s="89">
        <v>-2.2953395046197644</v>
      </c>
      <c r="K35" s="89">
        <v>-24.482871175998611</v>
      </c>
      <c r="L35" s="89">
        <v>6.4609500283548282</v>
      </c>
      <c r="M35" s="89">
        <v>-14.14646071096225</v>
      </c>
      <c r="N35" s="89">
        <v>56.653609306150734</v>
      </c>
      <c r="O35" s="89">
        <v>-26.120931493522058</v>
      </c>
      <c r="P35" s="89">
        <v>-62.607409213915453</v>
      </c>
      <c r="Q35" s="89">
        <v>333.00483505118467</v>
      </c>
      <c r="R35" s="89">
        <v>-30.697704630197887</v>
      </c>
      <c r="S35" s="89">
        <v>2.9956246981971413</v>
      </c>
    </row>
    <row r="36" spans="1:21">
      <c r="A36" s="161"/>
      <c r="B36" s="161" t="s">
        <v>22</v>
      </c>
      <c r="C36" s="89">
        <v>-19.823139277818711</v>
      </c>
      <c r="D36" s="89">
        <v>19.898897058823529</v>
      </c>
      <c r="E36" s="89">
        <v>16.098121885779992</v>
      </c>
      <c r="F36" s="89">
        <v>-21.063057114559257</v>
      </c>
      <c r="G36" s="89">
        <v>25.846925972396484</v>
      </c>
      <c r="H36" s="89">
        <v>-14.656031904287136</v>
      </c>
      <c r="I36" s="89">
        <v>23.208722741433018</v>
      </c>
      <c r="J36" s="89">
        <v>6.5107458912768701</v>
      </c>
      <c r="K36" s="89">
        <v>-7.9821958456973263</v>
      </c>
      <c r="L36" s="89">
        <v>8.3843921315704506</v>
      </c>
      <c r="M36" s="89">
        <v>32.490330258851529</v>
      </c>
      <c r="N36" s="89"/>
      <c r="O36" s="89"/>
      <c r="P36" s="89"/>
      <c r="Q36" s="161"/>
      <c r="R36" s="161"/>
      <c r="S36" s="161"/>
      <c r="T36" s="161"/>
      <c r="U36" s="161"/>
    </row>
    <row r="38" spans="1:21">
      <c r="A38" s="161">
        <v>3</v>
      </c>
      <c r="B38" s="87" t="s">
        <v>27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</row>
    <row r="39" spans="1:21" s="86" customFormat="1">
      <c r="A39" s="161"/>
      <c r="B39" s="25" t="s">
        <v>16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</row>
    <row r="40" spans="1:21">
      <c r="A40" s="161"/>
      <c r="B40" s="161" t="s">
        <v>17</v>
      </c>
      <c r="C40" s="89">
        <v>-4.245887104718749</v>
      </c>
      <c r="D40" s="89">
        <v>-1.1368312757201626</v>
      </c>
      <c r="E40" s="89">
        <v>1.1655132941360113</v>
      </c>
      <c r="F40" s="89">
        <v>-0.57089955253818436</v>
      </c>
      <c r="G40" s="89">
        <v>2.0794537554314152</v>
      </c>
      <c r="H40" s="89">
        <v>5.7717644674166513</v>
      </c>
      <c r="I40" s="89">
        <v>3.7368849710151864</v>
      </c>
      <c r="J40" s="89">
        <v>-0.19396850320972936</v>
      </c>
      <c r="K40" s="89">
        <v>1.0411364582851412</v>
      </c>
      <c r="L40" s="89">
        <v>0.29309397325518738</v>
      </c>
      <c r="M40" s="89">
        <v>1.3607305936073066</v>
      </c>
      <c r="N40" s="89">
        <v>1.5316695197765462</v>
      </c>
      <c r="O40" s="89">
        <v>0.5102493566421229</v>
      </c>
      <c r="P40" s="89">
        <v>-2.9620800776939182</v>
      </c>
      <c r="Q40" s="89">
        <v>0.8552452006187039</v>
      </c>
      <c r="R40" s="89">
        <v>1.4433919711321685</v>
      </c>
      <c r="S40" s="89">
        <v>-3.1213872832369871</v>
      </c>
      <c r="T40" s="89">
        <v>-3.332109418028284</v>
      </c>
      <c r="U40" s="161"/>
    </row>
    <row r="41" spans="1:21">
      <c r="A41" s="161"/>
      <c r="B41" s="161" t="s">
        <v>18</v>
      </c>
      <c r="C41" s="89">
        <v>-2.5530605967394648</v>
      </c>
      <c r="D41" s="89">
        <v>-6.19137806637805</v>
      </c>
      <c r="E41" s="89">
        <v>-0.92775080517234487</v>
      </c>
      <c r="F41" s="89">
        <v>-3.4788937409024778</v>
      </c>
      <c r="G41" s="89">
        <v>2.8351681496003645</v>
      </c>
      <c r="H41" s="89">
        <v>-2.6152417265483674</v>
      </c>
      <c r="I41" s="89">
        <v>-1.3151290031121365</v>
      </c>
      <c r="J41" s="89">
        <v>-1.0020345879959369</v>
      </c>
      <c r="K41" s="89">
        <v>-0.29800133586805888</v>
      </c>
      <c r="L41" s="89">
        <v>13.893326462251988</v>
      </c>
      <c r="M41" s="89">
        <v>5.7915931405818855</v>
      </c>
      <c r="N41" s="89">
        <v>-7.1468286215302985</v>
      </c>
      <c r="O41" s="89">
        <v>-1.2920313219714541</v>
      </c>
      <c r="P41" s="89">
        <v>-4.0453580344851581</v>
      </c>
      <c r="Q41" s="89">
        <v>-1.051423458123002</v>
      </c>
      <c r="R41" s="89">
        <v>0</v>
      </c>
      <c r="S41" s="89">
        <v>13.489364211850742</v>
      </c>
      <c r="T41" s="161"/>
      <c r="U41" s="161"/>
    </row>
    <row r="42" spans="1:21">
      <c r="A42" s="161"/>
      <c r="B42" s="161" t="s">
        <v>19</v>
      </c>
      <c r="C42" s="89">
        <v>1.4120179546360356</v>
      </c>
      <c r="D42" s="89">
        <v>-4.5729489976447439</v>
      </c>
      <c r="E42" s="89">
        <v>6.3174826750356239E-2</v>
      </c>
      <c r="F42" s="89">
        <v>1.3740984579571958</v>
      </c>
      <c r="G42" s="89">
        <v>7.898245555957395</v>
      </c>
      <c r="H42" s="89">
        <v>-0.74632159766224726</v>
      </c>
      <c r="I42" s="89">
        <v>-0.28863406944041881</v>
      </c>
      <c r="J42" s="89">
        <v>-4.5903283637876431</v>
      </c>
      <c r="K42" s="89">
        <v>3.6828878624959538</v>
      </c>
      <c r="L42" s="89">
        <v>-3.058205078991505</v>
      </c>
      <c r="M42" s="89">
        <v>0.44259840570766151</v>
      </c>
      <c r="N42" s="89">
        <v>4.8575634822406677</v>
      </c>
      <c r="O42" s="89">
        <v>-2.3248487481980051</v>
      </c>
      <c r="P42" s="89">
        <v>5.1343654017001139</v>
      </c>
      <c r="Q42" s="89">
        <v>10.783939544292199</v>
      </c>
      <c r="R42" s="89">
        <v>-1.3332644307787689</v>
      </c>
      <c r="S42" s="89">
        <v>3.7504146371270641</v>
      </c>
      <c r="T42" s="89">
        <v>0.87710621398955357</v>
      </c>
      <c r="U42" s="161"/>
    </row>
    <row r="43" spans="1:21">
      <c r="A43" s="161"/>
      <c r="B43" s="161" t="s">
        <v>20</v>
      </c>
      <c r="C43" s="89">
        <v>0.51251724817662492</v>
      </c>
      <c r="D43" s="89">
        <v>-2.9613649735242165</v>
      </c>
      <c r="E43" s="89">
        <v>0.52546483427646784</v>
      </c>
      <c r="F43" s="89">
        <v>0.40209087253719744</v>
      </c>
      <c r="G43" s="89">
        <v>1.7621145374449254</v>
      </c>
      <c r="H43" s="89">
        <v>-3.0303030303030276</v>
      </c>
      <c r="I43" s="89">
        <v>-1.8060064935064957</v>
      </c>
      <c r="J43" s="89">
        <v>-2.190535234552593</v>
      </c>
      <c r="K43" s="89">
        <v>-0.12676949080920874</v>
      </c>
      <c r="L43" s="89">
        <v>-1.8404907975460127</v>
      </c>
      <c r="M43" s="89">
        <v>1.4224137931034386</v>
      </c>
      <c r="N43" s="89">
        <v>-2.1461963450913779</v>
      </c>
      <c r="O43" s="89">
        <v>10.640608034744847</v>
      </c>
      <c r="P43" s="89">
        <v>-10.009813542688907</v>
      </c>
      <c r="Q43" s="89">
        <v>1.1123227917120948</v>
      </c>
      <c r="R43" s="89">
        <v>2.998274374460741</v>
      </c>
      <c r="S43" s="89">
        <v>9.9476439790575846</v>
      </c>
      <c r="T43" s="89">
        <v>5.180952380952375</v>
      </c>
      <c r="U43" s="89">
        <v>-1.4306410720753338</v>
      </c>
    </row>
    <row r="44" spans="1:21">
      <c r="A44" s="161"/>
      <c r="B44" s="161" t="s">
        <v>21</v>
      </c>
      <c r="C44" s="89">
        <v>-1.1275840467738552</v>
      </c>
      <c r="D44" s="89">
        <v>-1.7951425554382228</v>
      </c>
      <c r="E44" s="89">
        <v>-0.17204301075268713</v>
      </c>
      <c r="F44" s="89">
        <v>0.88323998276604865</v>
      </c>
      <c r="G44" s="89">
        <v>3.4166132820841355</v>
      </c>
      <c r="H44" s="89">
        <v>1.7757588271732239</v>
      </c>
      <c r="I44" s="89">
        <v>-0.22316899979710758</v>
      </c>
      <c r="J44" s="89">
        <v>-0.20333468889792705</v>
      </c>
      <c r="K44" s="89">
        <v>-0.20374898125509189</v>
      </c>
      <c r="L44" s="89">
        <v>-6.1249489587589245E-2</v>
      </c>
      <c r="M44" s="89">
        <v>-0.42900919305414176</v>
      </c>
      <c r="N44" s="89">
        <v>-0.92326631103816226</v>
      </c>
      <c r="O44" s="89">
        <v>-0.64195485607785319</v>
      </c>
      <c r="P44" s="89">
        <v>-4.6477699041267195</v>
      </c>
      <c r="Q44" s="89">
        <v>3.8469945355191326</v>
      </c>
      <c r="R44" s="89">
        <v>3.0519890549357998</v>
      </c>
      <c r="S44" s="89">
        <v>11.07026143790848</v>
      </c>
      <c r="T44" s="89">
        <v>2.2250827510114091</v>
      </c>
      <c r="U44" s="89">
        <v>3.5977693829836177E-2</v>
      </c>
    </row>
    <row r="45" spans="1:21">
      <c r="A45" s="161"/>
      <c r="B45" s="161" t="s">
        <v>22</v>
      </c>
      <c r="C45" s="89">
        <v>-1.0658061117799322</v>
      </c>
      <c r="D45" s="89">
        <v>1.2783233963494789</v>
      </c>
      <c r="E45" s="89">
        <v>1.0537653984780571</v>
      </c>
      <c r="F45" s="89">
        <v>3.5507776933580093</v>
      </c>
      <c r="G45" s="89">
        <v>2.7773378191929599</v>
      </c>
      <c r="H45" s="89">
        <v>-1.3687031325106402</v>
      </c>
      <c r="I45" s="89">
        <v>2.7867091695194413</v>
      </c>
      <c r="J45" s="89">
        <v>-0.32969536471125771</v>
      </c>
      <c r="K45" s="89">
        <v>3.7775218704555913</v>
      </c>
      <c r="L45" s="89">
        <v>2.0776002788552184</v>
      </c>
      <c r="M45" s="89">
        <v>3.1945912096815743</v>
      </c>
      <c r="N45" s="89">
        <v>3.1633034262901205</v>
      </c>
      <c r="O45" s="89">
        <v>0.38219725286097184</v>
      </c>
      <c r="P45" s="89">
        <v>-2.0207743988155835</v>
      </c>
      <c r="Q45" s="89">
        <v>-0.5711828786160722</v>
      </c>
      <c r="R45" s="89">
        <v>1.3972631768509158</v>
      </c>
      <c r="S45" s="89"/>
      <c r="T45" s="161"/>
      <c r="U45" s="161"/>
    </row>
    <row r="47" spans="1:21">
      <c r="A47" s="161">
        <v>4</v>
      </c>
      <c r="B47" s="87" t="s">
        <v>28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</row>
    <row r="48" spans="1:21">
      <c r="A48" s="161">
        <v>4.0999999999999996</v>
      </c>
      <c r="B48" s="87" t="s">
        <v>29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</row>
    <row r="49" spans="1:21" s="86" customFormat="1">
      <c r="A49" s="161"/>
      <c r="B49" s="25" t="s">
        <v>16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</row>
    <row r="50" spans="1:21">
      <c r="A50" s="161"/>
      <c r="B50" s="161" t="s">
        <v>17</v>
      </c>
      <c r="C50" s="89">
        <v>-1.812928513067058</v>
      </c>
      <c r="D50" s="89">
        <v>-0.45949009865166035</v>
      </c>
      <c r="E50" s="89">
        <v>-0.19021772053746666</v>
      </c>
      <c r="F50" s="89">
        <v>-0.18451080359311867</v>
      </c>
      <c r="G50" s="89">
        <v>0.53996205672035558</v>
      </c>
      <c r="H50" s="89">
        <v>2.7373233984904211</v>
      </c>
      <c r="I50" s="89">
        <v>0.31671278036145001</v>
      </c>
      <c r="J50" s="89">
        <v>-0.18308999577485441</v>
      </c>
      <c r="K50" s="89">
        <v>0.21870002821935408</v>
      </c>
      <c r="L50" s="89">
        <v>0.92686017317034075</v>
      </c>
      <c r="M50" s="89">
        <v>0.10345949967449641</v>
      </c>
      <c r="N50" s="89">
        <v>1.0568598184475864</v>
      </c>
      <c r="O50" s="89">
        <v>-0.55230328955203634</v>
      </c>
      <c r="P50" s="89">
        <v>-0.43039491890782822</v>
      </c>
      <c r="Q50" s="89">
        <v>0.11145353534640634</v>
      </c>
      <c r="R50" s="89">
        <v>-0.4243007761146389</v>
      </c>
      <c r="S50" s="26">
        <v>-2.211874272409764E-2</v>
      </c>
      <c r="T50" s="89"/>
      <c r="U50" s="161"/>
    </row>
    <row r="51" spans="1:21">
      <c r="A51" s="161"/>
      <c r="B51" s="161" t="s">
        <v>18</v>
      </c>
      <c r="C51" s="89">
        <v>0.63300469160321171</v>
      </c>
      <c r="D51" s="89">
        <v>-2.0770935421264403</v>
      </c>
      <c r="E51" s="89">
        <v>-0.47289222357651539</v>
      </c>
      <c r="F51" s="89">
        <v>-9.2651291042300521E-3</v>
      </c>
      <c r="G51" s="89">
        <v>2.2948379441722677</v>
      </c>
      <c r="H51" s="89">
        <v>-1.2560869490569782</v>
      </c>
      <c r="I51" s="89">
        <v>1.5765769511802974</v>
      </c>
      <c r="J51" s="89">
        <v>0.41695516155650925</v>
      </c>
      <c r="K51" s="89">
        <v>-0.5383804389214375</v>
      </c>
      <c r="L51" s="89">
        <v>1.0708238778308621</v>
      </c>
      <c r="M51" s="89">
        <v>4.0833533256167565</v>
      </c>
      <c r="N51" s="26">
        <v>-3.1785455463062551E-2</v>
      </c>
      <c r="O51" s="26">
        <v>-0.475231899717099</v>
      </c>
      <c r="P51" s="26">
        <v>-0.69462901314930603</v>
      </c>
      <c r="Q51" s="89"/>
      <c r="R51" s="89"/>
      <c r="S51" s="161"/>
      <c r="T51" s="161"/>
      <c r="U51" s="161"/>
    </row>
    <row r="52" spans="1:21">
      <c r="A52" s="161"/>
      <c r="B52" s="161" t="s">
        <v>19</v>
      </c>
      <c r="C52" s="89">
        <v>3.1111468330054626</v>
      </c>
      <c r="D52" s="89">
        <v>7.658303071116368E-2</v>
      </c>
      <c r="E52" s="89">
        <v>1.0026064877938445</v>
      </c>
      <c r="F52" s="89">
        <v>-0.43813203587099725</v>
      </c>
      <c r="G52" s="89">
        <v>-1.2786576051500798</v>
      </c>
      <c r="H52" s="89">
        <v>-0.64845880826587265</v>
      </c>
      <c r="I52" s="89">
        <v>-0.45843886545539059</v>
      </c>
      <c r="J52" s="89">
        <v>-2.1350961609523322</v>
      </c>
      <c r="K52" s="89">
        <v>5.6757363151827001E-2</v>
      </c>
      <c r="L52" s="89">
        <v>0.79424209975929028</v>
      </c>
      <c r="M52" s="89">
        <v>2.9926637723937999</v>
      </c>
      <c r="N52" s="89">
        <v>-0.95472959653702949</v>
      </c>
      <c r="O52" s="89">
        <v>-0.83858719625280465</v>
      </c>
      <c r="P52" s="89">
        <v>0.10420455550859131</v>
      </c>
      <c r="Q52" s="89">
        <v>-0.11146137151497593</v>
      </c>
      <c r="R52" s="89">
        <v>-0.2244823388110273</v>
      </c>
      <c r="S52" s="89">
        <v>0.62470952813411529</v>
      </c>
      <c r="T52" s="89">
        <v>1.8947263626378108</v>
      </c>
      <c r="U52" s="161"/>
    </row>
    <row r="53" spans="1:21">
      <c r="A53" s="161"/>
      <c r="B53" s="161" t="s">
        <v>20</v>
      </c>
      <c r="C53" s="89">
        <v>1.432269194234026</v>
      </c>
      <c r="D53" s="89">
        <v>-1.089695360344578</v>
      </c>
      <c r="E53" s="89">
        <v>-0.93818893775315937</v>
      </c>
      <c r="F53" s="89">
        <v>0.66063138936718335</v>
      </c>
      <c r="G53" s="89">
        <v>-0.38780050706702651</v>
      </c>
      <c r="H53" s="89">
        <v>-1.1688463742073329</v>
      </c>
      <c r="I53" s="89">
        <v>-0.72940414911193407</v>
      </c>
      <c r="J53" s="89">
        <v>-2.4392505586577795</v>
      </c>
      <c r="K53" s="89">
        <v>2.4129445327642163</v>
      </c>
      <c r="L53" s="89">
        <v>-0.84391766193571138</v>
      </c>
      <c r="M53" s="89">
        <v>2.4767588402990093</v>
      </c>
      <c r="N53" s="89">
        <v>-2.7772345002933685</v>
      </c>
      <c r="O53" s="89">
        <v>1.2070006035002967</v>
      </c>
      <c r="P53" s="89">
        <v>-0.19876764062810581</v>
      </c>
      <c r="Q53" s="89">
        <v>0.4779924317865003</v>
      </c>
      <c r="R53" s="89">
        <v>-0.33696729435084283</v>
      </c>
      <c r="S53" s="89">
        <v>0.13922036595066523</v>
      </c>
      <c r="T53" s="89">
        <v>0.91360476663355783</v>
      </c>
      <c r="U53" s="89">
        <v>1.6925802007478952</v>
      </c>
    </row>
    <row r="54" spans="1:21">
      <c r="A54" s="161"/>
      <c r="B54" s="161" t="s">
        <v>21</v>
      </c>
      <c r="C54" s="89">
        <v>-1.5544041450777146</v>
      </c>
      <c r="D54" s="89">
        <v>-0.93378607809847525</v>
      </c>
      <c r="E54" s="89">
        <v>0.41131105398457546</v>
      </c>
      <c r="F54" s="89">
        <v>-0.18774534903567286</v>
      </c>
      <c r="G54" s="89">
        <v>2.6162790697674465</v>
      </c>
      <c r="H54" s="89">
        <v>-0.33327778703549082</v>
      </c>
      <c r="I54" s="89">
        <v>0.70222370840995474</v>
      </c>
      <c r="J54" s="89">
        <v>-1.2950356964967602</v>
      </c>
      <c r="K54" s="89">
        <v>-0.3364171572750263</v>
      </c>
      <c r="L54" s="89">
        <v>2.2109704641350314</v>
      </c>
      <c r="M54" s="89">
        <v>-0.56142668428005305</v>
      </c>
      <c r="N54" s="89">
        <v>-1.6107605446695539</v>
      </c>
      <c r="O54" s="89">
        <v>-0.40506329113924044</v>
      </c>
      <c r="P54" s="89">
        <v>1.1523470598203689</v>
      </c>
      <c r="Q54" s="89">
        <v>-2.5632434243591851</v>
      </c>
      <c r="R54" s="89">
        <v>1.8225584594222966</v>
      </c>
      <c r="S54" s="89">
        <v>2.5160418777439908</v>
      </c>
      <c r="T54" s="89">
        <v>1.6142315928183049</v>
      </c>
      <c r="U54" s="89"/>
    </row>
    <row r="55" spans="1:21">
      <c r="A55" s="161"/>
      <c r="B55" s="161" t="s">
        <v>22</v>
      </c>
      <c r="C55" s="26">
        <v>4.3646923338203081E-2</v>
      </c>
      <c r="D55" s="26">
        <v>0.2951943685253422</v>
      </c>
      <c r="E55" s="26">
        <v>2.0549932976935859</v>
      </c>
      <c r="F55" s="26">
        <v>2.8384645028483257</v>
      </c>
      <c r="G55" s="26">
        <v>-4.2548750065627194</v>
      </c>
      <c r="H55" s="26">
        <v>1.8435436885338774</v>
      </c>
      <c r="I55" s="26">
        <v>-3.4653564269471193E-2</v>
      </c>
      <c r="J55" s="26">
        <v>-0.24708784961484653</v>
      </c>
      <c r="K55" s="26">
        <v>0.84454688648980536</v>
      </c>
      <c r="L55" s="26">
        <v>-0.34817930571902078</v>
      </c>
      <c r="M55" s="26">
        <v>1.2164061880976851</v>
      </c>
      <c r="N55" s="26">
        <v>0.27628239703809676</v>
      </c>
      <c r="O55" s="26">
        <v>1.069673386570491</v>
      </c>
      <c r="P55" s="26">
        <v>-0.68355796765200427</v>
      </c>
      <c r="Q55" s="26">
        <v>-0.43012717418725588</v>
      </c>
      <c r="R55" s="26">
        <v>0.39435503813114448</v>
      </c>
      <c r="S55" s="26">
        <v>-8.9049519049066994E-2</v>
      </c>
      <c r="T55" s="26"/>
      <c r="U55" s="161"/>
    </row>
    <row r="58" spans="1:21">
      <c r="A58" s="161">
        <v>5</v>
      </c>
      <c r="B58" s="87" t="s">
        <v>30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</row>
    <row r="59" spans="1:21" s="86" customFormat="1">
      <c r="A59" s="161"/>
      <c r="B59" s="25" t="s">
        <v>16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</row>
    <row r="60" spans="1:21">
      <c r="A60" s="161"/>
      <c r="B60" s="161" t="s">
        <v>17</v>
      </c>
      <c r="C60" s="89">
        <v>1.52116916959113</v>
      </c>
      <c r="D60" s="89">
        <v>0.36175767499384559</v>
      </c>
      <c r="E60" s="89">
        <v>0.23954735472373478</v>
      </c>
      <c r="F60" s="89">
        <v>0.25585399218641669</v>
      </c>
      <c r="G60" s="89">
        <v>-0.25520105011160865</v>
      </c>
      <c r="H60" s="89">
        <v>0.30628580887843704</v>
      </c>
      <c r="I60" s="89">
        <v>0.39574864349316563</v>
      </c>
      <c r="J60" s="89">
        <v>2.3349533705485648E-2</v>
      </c>
      <c r="K60" s="89">
        <v>-0.12091586468383486</v>
      </c>
      <c r="L60" s="89">
        <v>0.68796126810031222</v>
      </c>
      <c r="M60" s="89">
        <v>0.37540367846347067</v>
      </c>
      <c r="N60" s="89">
        <v>0.2266705760391341</v>
      </c>
      <c r="O60" s="89">
        <v>0.35381922840997948</v>
      </c>
      <c r="P60" s="89">
        <v>-0.13749397054853008</v>
      </c>
      <c r="Q60" s="89">
        <v>-0.36003563019998408</v>
      </c>
      <c r="R60" s="89">
        <v>-0.19923541583647397</v>
      </c>
      <c r="S60" s="89">
        <v>-8.3007518796984758E-2</v>
      </c>
      <c r="T60" s="161"/>
      <c r="U60" s="161"/>
    </row>
    <row r="61" spans="1:21">
      <c r="A61" s="161"/>
      <c r="B61" s="161" t="s">
        <v>18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</row>
    <row r="62" spans="1:21">
      <c r="A62" s="161"/>
      <c r="B62" s="161" t="s">
        <v>19</v>
      </c>
      <c r="C62" s="89">
        <v>1.833810510950018</v>
      </c>
      <c r="D62" s="89">
        <v>-2.4014194236043895E-2</v>
      </c>
      <c r="E62" s="89">
        <v>0.20204483787911176</v>
      </c>
      <c r="F62" s="89">
        <v>-0.32038870756579962</v>
      </c>
      <c r="G62" s="89">
        <v>-0.4230699859870457</v>
      </c>
      <c r="H62" s="89">
        <v>-0.23101123845989946</v>
      </c>
      <c r="I62" s="89">
        <v>1.5130101556302789</v>
      </c>
      <c r="J62" s="89">
        <v>1.872635474418427</v>
      </c>
      <c r="K62" s="89">
        <v>1.7642986334495347</v>
      </c>
      <c r="L62" s="89">
        <v>1.4979431149644062</v>
      </c>
      <c r="M62" s="89">
        <v>7.0775973126036007E-2</v>
      </c>
      <c r="N62" s="89">
        <v>0.87640907451826955</v>
      </c>
      <c r="O62" s="89">
        <v>-1.4379755404280603</v>
      </c>
      <c r="P62" s="89">
        <v>0.90538606152246182</v>
      </c>
      <c r="Q62" s="89">
        <v>-0.19403787167801001</v>
      </c>
      <c r="R62" s="89">
        <v>-0.15213961005635657</v>
      </c>
      <c r="S62" s="89">
        <v>-0.77213719875280917</v>
      </c>
      <c r="T62" s="89">
        <v>0.56067217447035578</v>
      </c>
      <c r="U62" s="161"/>
    </row>
    <row r="63" spans="1:21">
      <c r="A63" s="161"/>
      <c r="B63" s="161" t="s">
        <v>20</v>
      </c>
      <c r="C63" s="89">
        <v>1.1757213520197984</v>
      </c>
      <c r="D63" s="89">
        <v>1.7063193133655785</v>
      </c>
      <c r="E63" s="89">
        <v>-0.7471143504359401</v>
      </c>
      <c r="F63" s="89">
        <v>0.76759032575470787</v>
      </c>
      <c r="G63" s="89">
        <v>0.64571348696897957</v>
      </c>
      <c r="H63" s="89">
        <v>0.43619013130276052</v>
      </c>
      <c r="I63" s="89">
        <v>8.4949379045395901E-2</v>
      </c>
      <c r="J63" s="89">
        <v>0.63341250989707998</v>
      </c>
      <c r="K63" s="89">
        <v>-0.39339103068449788</v>
      </c>
      <c r="L63" s="89">
        <v>1.0663507109004655</v>
      </c>
      <c r="M63" s="89">
        <v>-0.23446658851113966</v>
      </c>
      <c r="N63" s="89">
        <v>-7.8339208773992031E-2</v>
      </c>
      <c r="O63" s="89">
        <v>-0.66640533124264767</v>
      </c>
      <c r="P63" s="89">
        <v>0.15785319652723562</v>
      </c>
      <c r="Q63" s="89">
        <v>-0.98502758077225749</v>
      </c>
      <c r="R63" s="89">
        <v>0.71627536808596126</v>
      </c>
      <c r="S63" s="89">
        <v>-0.43461082576057297</v>
      </c>
      <c r="T63" s="89">
        <v>3.5317460317460414</v>
      </c>
      <c r="U63" s="161"/>
    </row>
    <row r="64" spans="1:21">
      <c r="A64" s="161"/>
      <c r="B64" s="161" t="s">
        <v>21</v>
      </c>
      <c r="C64" s="89">
        <v>0.13495276653170407</v>
      </c>
      <c r="D64" s="89">
        <v>0.89847259658579759</v>
      </c>
      <c r="E64" s="89">
        <v>0.22261798753340223</v>
      </c>
      <c r="F64" s="89">
        <v>1.2438916037316838</v>
      </c>
      <c r="G64" s="89">
        <v>-0.43878894251865308</v>
      </c>
      <c r="H64" s="89">
        <v>2.1154693697664095</v>
      </c>
      <c r="I64" s="89">
        <v>2.330599913681497</v>
      </c>
      <c r="J64" s="89">
        <v>-0.80134964150148091</v>
      </c>
      <c r="K64" s="89">
        <v>1.4455782312925214</v>
      </c>
      <c r="L64" s="89">
        <v>2.0117351215423351</v>
      </c>
      <c r="M64" s="89">
        <v>-1.8077239112571974</v>
      </c>
      <c r="N64" s="89">
        <v>0.29288702928869093</v>
      </c>
      <c r="O64" s="89">
        <v>-0.91781393408426615</v>
      </c>
      <c r="P64" s="89">
        <v>0.12631578947368549</v>
      </c>
      <c r="Q64" s="89">
        <v>8.7888982338099062</v>
      </c>
      <c r="R64" s="89">
        <v>-8.6200231928875048</v>
      </c>
      <c r="S64" s="89">
        <v>-0.80372250423011993</v>
      </c>
      <c r="T64" s="89"/>
      <c r="U64" s="161"/>
    </row>
    <row r="65" spans="1:21">
      <c r="A65" s="161"/>
      <c r="B65" s="161" t="s">
        <v>22</v>
      </c>
      <c r="C65" s="26">
        <v>-4.8520917156014143E-2</v>
      </c>
      <c r="D65" s="26">
        <v>0.70286513187256539</v>
      </c>
      <c r="E65" s="26">
        <v>0.49962680767696721</v>
      </c>
      <c r="F65" s="26">
        <v>0.55153002271206564</v>
      </c>
      <c r="G65" s="26">
        <v>0.13078865161046949</v>
      </c>
      <c r="H65" s="26">
        <v>-0.44492111079120766</v>
      </c>
      <c r="I65" s="26">
        <v>-0.62277857865967734</v>
      </c>
      <c r="J65" s="26">
        <v>-0.40071344156150657</v>
      </c>
      <c r="K65" s="26">
        <v>0.81270563034006038</v>
      </c>
      <c r="L65" s="26">
        <v>-0.99242317356680321</v>
      </c>
      <c r="M65" s="26">
        <v>-1.0308391126201522</v>
      </c>
      <c r="N65" s="26">
        <v>-0.74537042695066447</v>
      </c>
      <c r="O65" s="26">
        <v>0.51632565521948504</v>
      </c>
      <c r="P65" s="26">
        <v>0.25729252447030948</v>
      </c>
      <c r="Q65" s="26">
        <v>-0.4146734707277</v>
      </c>
      <c r="R65" s="26">
        <v>-4.4856471301690792E-2</v>
      </c>
      <c r="S65" s="26">
        <v>-2.9313625643223595E-2</v>
      </c>
      <c r="T65" s="26"/>
      <c r="U65" s="161"/>
    </row>
    <row r="67" spans="1:21">
      <c r="A67" s="161">
        <v>6</v>
      </c>
      <c r="B67" s="87" t="s">
        <v>31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</row>
    <row r="68" spans="1:21" s="86" customFormat="1">
      <c r="A68" s="161"/>
      <c r="B68" s="25" t="s">
        <v>16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</row>
    <row r="69" spans="1:21">
      <c r="A69" s="161"/>
      <c r="B69" s="161" t="s">
        <v>17</v>
      </c>
      <c r="C69" s="89">
        <v>1.3894259273580234</v>
      </c>
      <c r="D69" s="89">
        <v>1.3424183870639705</v>
      </c>
      <c r="E69" s="89">
        <v>1.6206723532363299</v>
      </c>
      <c r="F69" s="89">
        <v>1.7256702710709559</v>
      </c>
      <c r="G69" s="89">
        <v>1.2401407596165592</v>
      </c>
      <c r="H69" s="89">
        <v>2.5433886278645845</v>
      </c>
      <c r="I69" s="89">
        <v>-0.50026883605674977</v>
      </c>
      <c r="J69" s="89">
        <v>1.863120550713071</v>
      </c>
      <c r="K69" s="89">
        <v>-0.34827936156472949</v>
      </c>
      <c r="L69" s="89">
        <v>-0.44902210392314679</v>
      </c>
      <c r="M69" s="89">
        <v>1.8599893050597061E-2</v>
      </c>
      <c r="N69" s="89">
        <v>0.66130082056765627</v>
      </c>
      <c r="O69" s="89">
        <v>0.88140712000430721</v>
      </c>
      <c r="P69" s="89">
        <v>1.3902660090673979</v>
      </c>
      <c r="Q69" s="89">
        <v>4.1395152520725675</v>
      </c>
      <c r="R69" s="89">
        <v>4.4551879634045832</v>
      </c>
      <c r="S69" s="89">
        <v>2.0028641995807561</v>
      </c>
      <c r="T69" s="89">
        <v>0.73454604647376076</v>
      </c>
      <c r="U69" s="161"/>
    </row>
    <row r="70" spans="1:21">
      <c r="A70" s="161"/>
      <c r="B70" s="161" t="s">
        <v>18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</row>
    <row r="71" spans="1:21">
      <c r="A71" s="161"/>
      <c r="B71" s="161" t="s">
        <v>19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</row>
    <row r="72" spans="1:21">
      <c r="A72" s="161"/>
      <c r="B72" s="161" t="s">
        <v>20</v>
      </c>
      <c r="C72" s="89">
        <v>0.58765915768854704</v>
      </c>
      <c r="D72" s="89">
        <v>0.41869522882180821</v>
      </c>
      <c r="E72" s="89">
        <v>-0.33937748472800955</v>
      </c>
      <c r="F72" s="89">
        <v>0.70052539404554803</v>
      </c>
      <c r="G72" s="89">
        <v>0.19323671497584183</v>
      </c>
      <c r="H72" s="89">
        <v>0.48216007714561027</v>
      </c>
      <c r="I72" s="89">
        <v>0.95969289827255722</v>
      </c>
      <c r="J72" s="89">
        <v>-0.57034220532319324</v>
      </c>
      <c r="K72" s="89">
        <v>0.38240917782026429</v>
      </c>
      <c r="L72" s="89">
        <v>3.5238095238095291</v>
      </c>
      <c r="M72" s="89">
        <v>-1.5639374425022945</v>
      </c>
      <c r="N72" s="89">
        <v>-0.74766355140186702</v>
      </c>
      <c r="O72" s="89">
        <v>0.37664783427495685</v>
      </c>
      <c r="P72" s="89">
        <v>0.18761726078799779</v>
      </c>
      <c r="Q72" s="89">
        <v>1.8726591760299671</v>
      </c>
      <c r="R72" s="89">
        <v>6.0661764705882248</v>
      </c>
      <c r="S72" s="89">
        <v>5.8925476603119531</v>
      </c>
      <c r="T72" s="89">
        <v>7.9378068739770935</v>
      </c>
      <c r="U72" s="161"/>
    </row>
    <row r="73" spans="1:21">
      <c r="A73" s="161"/>
      <c r="B73" s="161" t="s">
        <v>21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1:21">
      <c r="A74" s="161"/>
      <c r="B74" s="161" t="s">
        <v>22</v>
      </c>
      <c r="C74" s="26">
        <v>0</v>
      </c>
      <c r="D74" s="26">
        <v>0</v>
      </c>
      <c r="E74" s="26">
        <v>0</v>
      </c>
      <c r="F74" s="26">
        <v>0</v>
      </c>
      <c r="G74" s="26">
        <v>-4.1819646825173029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-6.8421019375494385</v>
      </c>
      <c r="N74" s="26">
        <v>0</v>
      </c>
      <c r="O74" s="89">
        <v>0</v>
      </c>
      <c r="P74" s="89">
        <v>0</v>
      </c>
      <c r="Q74" s="89">
        <v>0</v>
      </c>
      <c r="R74" s="89">
        <v>0</v>
      </c>
      <c r="S74" s="26"/>
      <c r="T74" s="26"/>
      <c r="U74" s="26"/>
    </row>
    <row r="76" spans="1:21">
      <c r="A76" s="161">
        <v>7</v>
      </c>
      <c r="B76" s="87" t="s">
        <v>32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</row>
    <row r="77" spans="1:21" s="86" customFormat="1">
      <c r="A77" s="161"/>
      <c r="B77" s="25" t="s">
        <v>16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</row>
    <row r="78" spans="1:21">
      <c r="A78" s="161"/>
      <c r="B78" s="161" t="s">
        <v>17</v>
      </c>
      <c r="C78" s="89">
        <v>7.8495661337436573</v>
      </c>
      <c r="D78" s="89">
        <v>25.079643475498671</v>
      </c>
      <c r="E78" s="89">
        <v>-22.370102258426105</v>
      </c>
      <c r="F78" s="89">
        <v>35.074101287762829</v>
      </c>
      <c r="G78" s="89">
        <v>-5.3656618579962068</v>
      </c>
      <c r="H78" s="89">
        <v>-15.228368371297496</v>
      </c>
      <c r="I78" s="89">
        <v>31.529326616829412</v>
      </c>
      <c r="J78" s="89">
        <v>-30.045638156961964</v>
      </c>
      <c r="K78" s="89">
        <v>2.6489992110363847</v>
      </c>
      <c r="L78" s="89">
        <v>22.000603661225583</v>
      </c>
      <c r="M78" s="89">
        <v>-7.7558781879570109</v>
      </c>
      <c r="N78" s="89">
        <v>15.065576472111953</v>
      </c>
      <c r="O78" s="89">
        <v>-10.824028492297089</v>
      </c>
      <c r="P78" s="89">
        <v>-18.326904713418202</v>
      </c>
      <c r="Q78" s="89">
        <v>-29.268292682926834</v>
      </c>
      <c r="R78" s="89">
        <v>95.517241379310349</v>
      </c>
      <c r="S78" s="89">
        <v>-23.104056437389776</v>
      </c>
      <c r="T78" s="89">
        <v>44.954128440366972</v>
      </c>
      <c r="U78" s="161"/>
    </row>
    <row r="79" spans="1:21">
      <c r="A79" s="161"/>
      <c r="B79" s="161" t="s">
        <v>18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161"/>
      <c r="R79" s="161"/>
      <c r="S79" s="161"/>
      <c r="T79" s="161"/>
      <c r="U79" s="161"/>
    </row>
    <row r="80" spans="1:21">
      <c r="A80" s="161"/>
      <c r="B80" s="161" t="s">
        <v>19</v>
      </c>
      <c r="C80" s="89">
        <v>1.1343584572724774</v>
      </c>
      <c r="D80" s="89">
        <v>38.659022931206401</v>
      </c>
      <c r="E80" s="89">
        <v>-27.646953082868965</v>
      </c>
      <c r="F80" s="89">
        <v>17.888198757763973</v>
      </c>
      <c r="G80" s="89">
        <v>-14.309799789251853</v>
      </c>
      <c r="H80" s="89">
        <v>31.455976389572072</v>
      </c>
      <c r="I80" s="89">
        <v>-11.955098222637982</v>
      </c>
      <c r="J80" s="89">
        <v>-18.529536761580957</v>
      </c>
      <c r="K80" s="89">
        <v>10.172143974960868</v>
      </c>
      <c r="L80" s="89">
        <v>0.7575757575757569</v>
      </c>
      <c r="M80" s="89">
        <v>34.492481203007522</v>
      </c>
      <c r="N80" s="89">
        <v>-18.081761006289309</v>
      </c>
      <c r="O80" s="89">
        <v>-10.492642354446581</v>
      </c>
      <c r="P80" s="89">
        <v>11.675005956635687</v>
      </c>
      <c r="Q80" s="89">
        <v>-21.612972050352031</v>
      </c>
      <c r="R80" s="89">
        <v>58.873162765378325</v>
      </c>
      <c r="S80" s="89">
        <v>-10.913140311804003</v>
      </c>
      <c r="T80" s="89">
        <v>5.4999999999999938</v>
      </c>
      <c r="U80" s="161"/>
    </row>
    <row r="81" spans="1:21">
      <c r="A81" s="161"/>
      <c r="B81" s="161" t="s">
        <v>20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161"/>
      <c r="R81" s="161"/>
      <c r="S81" s="161"/>
      <c r="T81" s="161"/>
      <c r="U81" s="161"/>
    </row>
    <row r="82" spans="1:21">
      <c r="A82" s="161"/>
      <c r="B82" s="161" t="s">
        <v>21</v>
      </c>
      <c r="C82" s="89">
        <v>-2.0161290322580627</v>
      </c>
      <c r="D82" s="89">
        <v>12.345679012345689</v>
      </c>
      <c r="E82" s="89">
        <v>0.73260073260073</v>
      </c>
      <c r="F82" s="89">
        <v>26.909090909090907</v>
      </c>
      <c r="G82" s="89">
        <v>-22.636103151862464</v>
      </c>
      <c r="H82" s="89">
        <v>18.888888888888889</v>
      </c>
      <c r="I82" s="89">
        <v>1.8691588785046731</v>
      </c>
      <c r="J82" s="89">
        <v>-19.266055045871568</v>
      </c>
      <c r="K82" s="89">
        <v>11.363636363636353</v>
      </c>
      <c r="L82" s="89">
        <v>-1.3605442176870652</v>
      </c>
      <c r="M82" s="89">
        <v>11.724137931034484</v>
      </c>
      <c r="N82" s="89">
        <v>-16.358024691358018</v>
      </c>
      <c r="O82" s="89">
        <v>-8.4870848708487152</v>
      </c>
      <c r="P82" s="89">
        <v>4.8387096774193505</v>
      </c>
      <c r="Q82" s="89">
        <v>-9.615384615384615</v>
      </c>
      <c r="R82" s="89">
        <v>48.936170212765951</v>
      </c>
      <c r="S82" s="89">
        <v>-8.857142857142863</v>
      </c>
      <c r="T82" s="89"/>
      <c r="U82" s="89"/>
    </row>
    <row r="83" spans="1:21">
      <c r="A83" s="161"/>
      <c r="B83" s="161" t="s">
        <v>22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6" spans="1:21">
      <c r="A86" s="161">
        <v>9</v>
      </c>
      <c r="B86" s="87" t="s">
        <v>33</v>
      </c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>
      <c r="A87" s="161"/>
      <c r="B87" s="25" t="s">
        <v>16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89">
        <v>-6.3554288429555683</v>
      </c>
      <c r="P87" s="89">
        <v>-0.98947101357351741</v>
      </c>
      <c r="Q87" s="161"/>
      <c r="R87" s="161"/>
      <c r="S87" s="161"/>
      <c r="T87" s="161"/>
      <c r="U87" s="161"/>
    </row>
    <row r="88" spans="1:21">
      <c r="A88" s="161"/>
      <c r="B88" s="161" t="s">
        <v>17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>
      <c r="A89" s="161"/>
      <c r="B89" s="161" t="s">
        <v>18</v>
      </c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>
      <c r="A90" s="161"/>
      <c r="B90" s="161" t="s">
        <v>19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>
      <c r="A91" s="161"/>
      <c r="B91" s="161" t="s">
        <v>20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89">
        <v>-8.711646602326784</v>
      </c>
      <c r="O91" s="89">
        <v>-26.801176460531828</v>
      </c>
      <c r="P91" s="89">
        <v>40.472618062293428</v>
      </c>
      <c r="Q91" s="89">
        <v>-31.561335730636042</v>
      </c>
      <c r="R91" s="89">
        <v>13.768608886799584</v>
      </c>
      <c r="S91" s="89">
        <v>40.382016187526595</v>
      </c>
      <c r="T91" s="89">
        <v>-25.333303602742753</v>
      </c>
      <c r="U91" s="89">
        <v>18.099259321642247</v>
      </c>
    </row>
    <row r="92" spans="1:21">
      <c r="A92" s="161"/>
      <c r="B92" s="161" t="s">
        <v>21</v>
      </c>
      <c r="C92" s="89">
        <v>-18.781725888324875</v>
      </c>
      <c r="D92" s="89">
        <v>23.124999999999996</v>
      </c>
      <c r="E92" s="89">
        <v>2.5380710659898442</v>
      </c>
      <c r="F92" s="89">
        <v>29.207920792079211</v>
      </c>
      <c r="G92" s="89">
        <v>-7.2796934865900447</v>
      </c>
      <c r="H92" s="89">
        <v>-28.099173553719016</v>
      </c>
      <c r="I92" s="89">
        <v>5.4597701149425415</v>
      </c>
      <c r="J92" s="89">
        <v>-7.7384196185286136</v>
      </c>
      <c r="K92" s="89">
        <v>44.477259303012403</v>
      </c>
      <c r="L92" s="89">
        <v>-12.428454619787399</v>
      </c>
      <c r="M92" s="89">
        <v>-5.2287581699346442</v>
      </c>
      <c r="N92" s="89">
        <v>5.9113300492610765</v>
      </c>
      <c r="O92" s="89">
        <v>-35.813953488372086</v>
      </c>
      <c r="P92" s="89">
        <v>49.999999999999979</v>
      </c>
      <c r="Q92" s="89">
        <v>5.7971014492753659</v>
      </c>
      <c r="R92" s="89">
        <v>-13.242009132420085</v>
      </c>
      <c r="S92" s="89">
        <v>20.526315789473681</v>
      </c>
      <c r="T92" s="89">
        <v>-28.820960698689944</v>
      </c>
      <c r="U92" s="161"/>
    </row>
    <row r="93" spans="1:21">
      <c r="A93" s="161"/>
      <c r="B93" s="161" t="s">
        <v>22</v>
      </c>
      <c r="C93" s="89">
        <v>-29.989510822923616</v>
      </c>
      <c r="D93" s="89">
        <v>815.54753473168068</v>
      </c>
      <c r="E93" s="89">
        <v>-89.171297019466081</v>
      </c>
      <c r="F93" s="89">
        <v>-10.530292622612992</v>
      </c>
      <c r="G93" s="89">
        <v>-12.238003838771604</v>
      </c>
      <c r="H93" s="89">
        <v>81.961333216691457</v>
      </c>
      <c r="I93" s="89">
        <v>-20.572115384615387</v>
      </c>
      <c r="J93" s="89">
        <v>-11.863688638702264</v>
      </c>
      <c r="K93" s="89">
        <v>21.049378476752967</v>
      </c>
      <c r="L93" s="89">
        <v>-14.024736185180975</v>
      </c>
      <c r="M93" s="89">
        <v>2.8573313976507864</v>
      </c>
      <c r="N93" s="89">
        <v>43.613267466478469</v>
      </c>
      <c r="O93" s="89">
        <v>-31.838284565557295</v>
      </c>
      <c r="P93" s="89">
        <v>-12.026477913225852</v>
      </c>
      <c r="Q93" s="89">
        <v>-15.421291812560533</v>
      </c>
      <c r="R93" s="89">
        <v>-4.7740685281423501</v>
      </c>
      <c r="S93" s="89">
        <v>5.7441494773841528</v>
      </c>
      <c r="T93" s="161"/>
      <c r="U93" s="161"/>
    </row>
    <row r="95" spans="1:21">
      <c r="A95" s="161">
        <v>10</v>
      </c>
      <c r="B95" s="161" t="s">
        <v>34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>
      <c r="A96" s="161"/>
      <c r="B96" s="25" t="s">
        <v>16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>
      <c r="A97" s="161"/>
      <c r="B97" s="25" t="s">
        <v>17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>
      <c r="A98" s="161"/>
      <c r="B98" s="25" t="s">
        <v>18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>
      <c r="A99" s="161"/>
      <c r="B99" s="25" t="s">
        <v>19</v>
      </c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>
      <c r="A100" s="161"/>
      <c r="B100" s="25" t="s">
        <v>20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89">
        <v>-35.633402570349993</v>
      </c>
      <c r="O100" s="89">
        <v>4.8272753358790554</v>
      </c>
      <c r="P100" s="89">
        <v>2.7806131868728823</v>
      </c>
      <c r="Q100" s="89">
        <v>25.64365293947537</v>
      </c>
      <c r="R100" s="89">
        <v>-31.60185102116052</v>
      </c>
      <c r="S100" s="89">
        <v>32.348886338825579</v>
      </c>
      <c r="T100" s="89">
        <v>8.4768907173948804E-2</v>
      </c>
      <c r="U100" s="89">
        <v>0.13790930583241767</v>
      </c>
    </row>
    <row r="101" spans="1:21">
      <c r="A101" s="161"/>
      <c r="B101" s="25" t="s">
        <v>21</v>
      </c>
      <c r="C101" s="89">
        <v>6.0109289617486183</v>
      </c>
      <c r="D101" s="89">
        <v>83.505154639175274</v>
      </c>
      <c r="E101" s="89">
        <v>-34.269662921348321</v>
      </c>
      <c r="F101" s="89">
        <v>28.632478632478641</v>
      </c>
      <c r="G101" s="89">
        <v>46.843853820598014</v>
      </c>
      <c r="H101" s="89">
        <v>-61.085972850678736</v>
      </c>
      <c r="I101" s="89">
        <v>45.930232558139551</v>
      </c>
      <c r="J101" s="89">
        <v>0.79681274900398336</v>
      </c>
      <c r="K101" s="89">
        <v>13.833992094861669</v>
      </c>
      <c r="L101" s="89">
        <v>-21.180555555555557</v>
      </c>
      <c r="M101" s="89">
        <v>29.955947136563886</v>
      </c>
      <c r="N101" s="89">
        <v>-24.745762711864405</v>
      </c>
      <c r="O101" s="89">
        <v>-0.9009009009009028</v>
      </c>
      <c r="P101" s="89">
        <v>61.363636363636353</v>
      </c>
      <c r="Q101" s="89">
        <v>-40</v>
      </c>
      <c r="R101" s="89">
        <v>43.1924882629108</v>
      </c>
      <c r="S101" s="89">
        <v>56.393442622950829</v>
      </c>
      <c r="T101" s="89">
        <v>-40.25157232704403</v>
      </c>
      <c r="U101" s="161"/>
    </row>
    <row r="102" spans="1:21">
      <c r="A102" s="161"/>
      <c r="B102" s="25" t="s">
        <v>22</v>
      </c>
      <c r="C102" s="89">
        <v>16.067836898884625</v>
      </c>
      <c r="D102" s="89">
        <v>-5.6319168209208019</v>
      </c>
      <c r="E102" s="89">
        <v>-29.084762739451609</v>
      </c>
      <c r="F102" s="89">
        <v>20.238935969868166</v>
      </c>
      <c r="G102" s="89">
        <v>1.0229553130047586</v>
      </c>
      <c r="H102" s="89">
        <v>9.5736434108527178</v>
      </c>
      <c r="I102" s="89">
        <v>-4.1828793774319024</v>
      </c>
      <c r="J102" s="89">
        <v>31.222888786340562</v>
      </c>
      <c r="K102" s="89">
        <v>-15.184976789984518</v>
      </c>
      <c r="L102" s="89">
        <v>17.90364043453021</v>
      </c>
      <c r="M102" s="89">
        <v>9.9345899563933138</v>
      </c>
      <c r="N102" s="89">
        <v>-6.9927385560282769</v>
      </c>
      <c r="O102" s="89">
        <v>-27.717970765262258</v>
      </c>
      <c r="P102" s="89">
        <v>35.301674914350968</v>
      </c>
      <c r="Q102" s="89">
        <v>-2.1628275013187981</v>
      </c>
      <c r="R102" s="89">
        <v>-17.656362329259522</v>
      </c>
      <c r="S102" s="89">
        <v>35.660031430068088</v>
      </c>
      <c r="T102" s="161"/>
      <c r="U102" s="16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9CE8-2C2D-4253-8268-2DC077C646F4}">
  <dimension ref="A1:AC89"/>
  <sheetViews>
    <sheetView zoomScale="94" zoomScaleNormal="94" workbookViewId="0">
      <pane xSplit="1" ySplit="4" topLeftCell="B47" activePane="bottomRight" state="frozen"/>
      <selection pane="topRight" activeCell="B1" sqref="B1"/>
      <selection pane="bottomLeft" activeCell="A4" sqref="A4"/>
      <selection pane="bottomRight" activeCell="N54" sqref="N54"/>
    </sheetView>
  </sheetViews>
  <sheetFormatPr defaultRowHeight="15"/>
  <cols>
    <col min="1" max="1" width="61.7109375" customWidth="1"/>
    <col min="2" max="2" width="14" customWidth="1"/>
    <col min="3" max="3" width="12" customWidth="1"/>
    <col min="4" max="4" width="12.85546875" customWidth="1"/>
    <col min="5" max="5" width="11.7109375" customWidth="1"/>
    <col min="6" max="8" width="12.42578125" customWidth="1"/>
    <col min="9" max="12" width="11.28515625" bestFit="1" customWidth="1"/>
    <col min="13" max="13" width="12.85546875" customWidth="1"/>
    <col min="14" max="16" width="11.28515625" bestFit="1" customWidth="1"/>
    <col min="17" max="17" width="10.28515625" customWidth="1"/>
    <col min="18" max="18" width="10.85546875" bestFit="1" customWidth="1"/>
    <col min="19" max="19" width="10" customWidth="1"/>
  </cols>
  <sheetData>
    <row r="1" spans="1:20">
      <c r="A1" s="48" t="s">
        <v>249</v>
      </c>
      <c r="B1" s="87" t="s">
        <v>198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>
      <c r="A2" s="43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5.75">
      <c r="A3" s="161"/>
      <c r="B3" s="19">
        <v>2019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v>2020</v>
      </c>
      <c r="O3" s="19"/>
      <c r="P3" s="19"/>
      <c r="Q3" s="19"/>
      <c r="R3" s="161"/>
      <c r="S3" s="161"/>
      <c r="T3" s="161"/>
    </row>
    <row r="4" spans="1:20">
      <c r="A4" s="87" t="s">
        <v>93</v>
      </c>
      <c r="B4" s="87" t="s">
        <v>12</v>
      </c>
      <c r="C4" s="87" t="s">
        <v>1</v>
      </c>
      <c r="D4" s="87" t="s">
        <v>2</v>
      </c>
      <c r="E4" s="87" t="s">
        <v>3</v>
      </c>
      <c r="F4" s="87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161" t="s">
        <v>12</v>
      </c>
      <c r="O4" s="161" t="s">
        <v>1</v>
      </c>
      <c r="P4" s="161" t="s">
        <v>2</v>
      </c>
      <c r="Q4" s="161" t="s">
        <v>3</v>
      </c>
      <c r="R4" s="161" t="s">
        <v>142</v>
      </c>
      <c r="S4" s="161" t="s">
        <v>5</v>
      </c>
      <c r="T4" s="161" t="s">
        <v>13</v>
      </c>
    </row>
    <row r="6" spans="1:20">
      <c r="A6" s="7" t="s">
        <v>335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</row>
    <row r="7" spans="1:20">
      <c r="A7" s="1" t="s">
        <v>97</v>
      </c>
      <c r="B7" s="161">
        <v>554</v>
      </c>
      <c r="C7" s="161">
        <v>350</v>
      </c>
      <c r="D7" s="161">
        <v>454</v>
      </c>
      <c r="E7" s="161">
        <v>339</v>
      </c>
      <c r="F7" s="161">
        <v>537</v>
      </c>
      <c r="G7" s="161">
        <v>376</v>
      </c>
      <c r="H7" s="161">
        <v>520</v>
      </c>
      <c r="I7" s="161">
        <v>635</v>
      </c>
      <c r="J7" s="161">
        <v>332</v>
      </c>
      <c r="K7" s="161">
        <v>428</v>
      </c>
      <c r="L7" s="161">
        <v>492</v>
      </c>
      <c r="M7" s="161">
        <v>580</v>
      </c>
      <c r="N7" s="161"/>
      <c r="O7" s="161"/>
      <c r="P7" s="161"/>
      <c r="Q7" s="161"/>
      <c r="R7" s="161"/>
      <c r="S7" s="161"/>
      <c r="T7" s="161"/>
    </row>
    <row r="8" spans="1:20">
      <c r="A8" s="1" t="s">
        <v>98</v>
      </c>
      <c r="B8" s="161">
        <v>2714</v>
      </c>
      <c r="C8" s="161">
        <v>2176</v>
      </c>
      <c r="D8" s="161">
        <v>2609</v>
      </c>
      <c r="E8" s="161">
        <v>3029</v>
      </c>
      <c r="F8" s="161">
        <v>2391</v>
      </c>
      <c r="G8" s="161">
        <v>3009</v>
      </c>
      <c r="H8" s="161">
        <v>2568</v>
      </c>
      <c r="I8" s="161">
        <v>3164</v>
      </c>
      <c r="J8" s="161">
        <v>3370</v>
      </c>
      <c r="K8" s="161">
        <v>3101</v>
      </c>
      <c r="L8" s="161">
        <v>3361</v>
      </c>
      <c r="M8" s="161">
        <v>4453</v>
      </c>
      <c r="N8" s="161"/>
      <c r="O8" s="161"/>
      <c r="P8" s="161"/>
      <c r="Q8" s="161"/>
      <c r="R8" s="161"/>
      <c r="S8" s="161"/>
      <c r="T8" s="161"/>
    </row>
    <row r="9" spans="1:20">
      <c r="A9" s="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</row>
    <row r="10" spans="1:20">
      <c r="A10" s="7" t="s">
        <v>336</v>
      </c>
      <c r="B10" s="29">
        <v>49124.605048999998</v>
      </c>
      <c r="C10" s="29">
        <v>48601.032006000001</v>
      </c>
      <c r="D10" s="29">
        <v>49222.310368999999</v>
      </c>
      <c r="E10" s="29">
        <v>49740.998044</v>
      </c>
      <c r="F10" s="29">
        <v>51507.190306999997</v>
      </c>
      <c r="G10" s="29">
        <v>52937.718982999999</v>
      </c>
      <c r="H10" s="29">
        <v>52213.158765</v>
      </c>
      <c r="I10" s="29">
        <v>53668.187647999999</v>
      </c>
      <c r="J10" s="29">
        <v>53491.246121000004</v>
      </c>
      <c r="K10" s="29">
        <v>55511.889642000002</v>
      </c>
      <c r="L10" s="29">
        <v>56665.204815999998</v>
      </c>
      <c r="M10" s="29">
        <v>58475.426467999998</v>
      </c>
      <c r="N10" s="29">
        <v>60325.181637000002</v>
      </c>
      <c r="O10" s="29">
        <v>60555.742824000001</v>
      </c>
      <c r="P10" s="29">
        <v>59332.047876000004</v>
      </c>
      <c r="Q10" s="29">
        <v>58993.153377000002</v>
      </c>
      <c r="R10" s="161">
        <v>59817.442986000002</v>
      </c>
      <c r="S10" s="161"/>
      <c r="T10" s="161"/>
    </row>
    <row r="11" spans="1:20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61"/>
      <c r="R11" s="161"/>
      <c r="S11" s="161"/>
      <c r="T11" s="161"/>
    </row>
    <row r="12" spans="1:20">
      <c r="A12" s="7" t="s">
        <v>337</v>
      </c>
      <c r="B12" s="30">
        <v>91404.312031000009</v>
      </c>
      <c r="C12" s="30">
        <v>91444.207200999997</v>
      </c>
      <c r="D12" s="30">
        <v>91714.145350999999</v>
      </c>
      <c r="E12" s="30">
        <v>93598.864891000005</v>
      </c>
      <c r="F12" s="30">
        <v>96255.635446</v>
      </c>
      <c r="G12" s="30">
        <v>92160.078471000015</v>
      </c>
      <c r="H12" s="30">
        <v>93859.089781000002</v>
      </c>
      <c r="I12" s="30">
        <v>93826.564261000007</v>
      </c>
      <c r="J12" s="30">
        <v>93594.730221000005</v>
      </c>
      <c r="K12" s="30">
        <v>94385.181601000004</v>
      </c>
      <c r="L12" s="30">
        <v>94056.551931000009</v>
      </c>
      <c r="M12" s="30">
        <v>95200.661649000016</v>
      </c>
      <c r="N12" s="30">
        <v>95463.684318999993</v>
      </c>
      <c r="O12" s="30">
        <v>96484.833943999998</v>
      </c>
      <c r="P12" s="30">
        <v>95825.304173999975</v>
      </c>
      <c r="Q12" s="79">
        <v>95413.133501000004</v>
      </c>
      <c r="R12" s="22">
        <v>95789.4</v>
      </c>
      <c r="S12" s="22">
        <v>95704.1</v>
      </c>
      <c r="T12" s="161">
        <v>97960.7</v>
      </c>
    </row>
    <row r="13" spans="1:20">
      <c r="A13" s="8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>
      <c r="A14" s="7" t="s">
        <v>338</v>
      </c>
      <c r="B14" s="89">
        <f>B15+B16</f>
        <v>60481.52780299999</v>
      </c>
      <c r="C14" s="89">
        <f t="shared" ref="C14:T14" si="0">C15+C16</f>
        <v>60452.181611000007</v>
      </c>
      <c r="D14" s="89">
        <f t="shared" si="0"/>
        <v>60877.078916999999</v>
      </c>
      <c r="E14" s="89">
        <f t="shared" si="0"/>
        <v>61181.237122999999</v>
      </c>
      <c r="F14" s="89">
        <f t="shared" si="0"/>
        <v>61518.670014000003</v>
      </c>
      <c r="G14" s="9">
        <f t="shared" si="0"/>
        <v>61599.129453000001</v>
      </c>
      <c r="H14" s="9">
        <f t="shared" si="0"/>
        <v>61325.061922000001</v>
      </c>
      <c r="I14" s="9">
        <f t="shared" si="0"/>
        <v>60943.142573000005</v>
      </c>
      <c r="J14" s="9">
        <f t="shared" si="0"/>
        <v>60698.935209000003</v>
      </c>
      <c r="K14" s="9">
        <f t="shared" si="0"/>
        <v>61192.238873000009</v>
      </c>
      <c r="L14" s="9">
        <f t="shared" si="0"/>
        <v>60584.952914000001</v>
      </c>
      <c r="M14" s="9">
        <f t="shared" si="0"/>
        <v>59960.41952299999</v>
      </c>
      <c r="N14" s="9">
        <f t="shared" si="0"/>
        <v>59513.492287999994</v>
      </c>
      <c r="O14" s="9">
        <f t="shared" si="0"/>
        <v>59820.775717000004</v>
      </c>
      <c r="P14" s="9">
        <f t="shared" si="0"/>
        <v>59974.690101</v>
      </c>
      <c r="Q14" s="9">
        <f t="shared" si="0"/>
        <v>59725.990972</v>
      </c>
      <c r="R14" s="9">
        <f t="shared" si="0"/>
        <v>59699.199999999997</v>
      </c>
      <c r="S14" s="9">
        <f t="shared" si="0"/>
        <v>59681.7</v>
      </c>
      <c r="T14" s="9">
        <f t="shared" si="0"/>
        <v>60519.1</v>
      </c>
    </row>
    <row r="15" spans="1:20">
      <c r="A15" s="8" t="s">
        <v>250</v>
      </c>
      <c r="B15" s="31">
        <v>25790.511999999999</v>
      </c>
      <c r="C15" s="31">
        <v>25628.927</v>
      </c>
      <c r="D15" s="31">
        <v>25760.481</v>
      </c>
      <c r="E15" s="31">
        <v>25806.494999999999</v>
      </c>
      <c r="F15" s="31">
        <v>26074.803</v>
      </c>
      <c r="G15" s="107">
        <v>26245.556</v>
      </c>
      <c r="H15" s="107">
        <v>26189.373</v>
      </c>
      <c r="I15" s="107">
        <v>26181.978999999999</v>
      </c>
      <c r="J15" s="107">
        <v>25893.51</v>
      </c>
      <c r="K15" s="107">
        <v>26283.075000000001</v>
      </c>
      <c r="L15" s="107">
        <v>25994.269</v>
      </c>
      <c r="M15" s="107">
        <v>25691.725999999999</v>
      </c>
      <c r="N15" s="107">
        <v>25431.541000000001</v>
      </c>
      <c r="O15" s="107">
        <v>26438.449000000001</v>
      </c>
      <c r="P15" s="107">
        <v>26504.46</v>
      </c>
      <c r="Q15" s="108">
        <f>'[1]revisedtab3&amp;4'!$GD$25</f>
        <v>26416.162</v>
      </c>
      <c r="R15" s="22">
        <v>26521.1</v>
      </c>
      <c r="S15" s="22">
        <v>26398.6</v>
      </c>
      <c r="T15" s="171">
        <v>27042.6</v>
      </c>
    </row>
    <row r="16" spans="1:20">
      <c r="A16" s="8" t="s">
        <v>251</v>
      </c>
      <c r="B16" s="31">
        <v>34691.015802999995</v>
      </c>
      <c r="C16" s="31">
        <v>34823.254611000004</v>
      </c>
      <c r="D16" s="31">
        <v>35116.597916999999</v>
      </c>
      <c r="E16" s="31">
        <v>35374.742123000004</v>
      </c>
      <c r="F16" s="31">
        <v>35443.867014000003</v>
      </c>
      <c r="G16" s="107">
        <v>35353.573452999997</v>
      </c>
      <c r="H16" s="107">
        <v>35135.688922000001</v>
      </c>
      <c r="I16" s="107">
        <v>34761.163573000005</v>
      </c>
      <c r="J16" s="107">
        <v>34805.425209000001</v>
      </c>
      <c r="K16" s="107">
        <v>34909.163873000005</v>
      </c>
      <c r="L16" s="107">
        <v>34590.683914000001</v>
      </c>
      <c r="M16" s="107">
        <v>34268.693522999994</v>
      </c>
      <c r="N16" s="107">
        <v>34081.951287999997</v>
      </c>
      <c r="O16" s="107">
        <v>33382.326717000004</v>
      </c>
      <c r="P16" s="107">
        <v>33470.230101000001</v>
      </c>
      <c r="Q16" s="108">
        <f>'[1]revisedtab3&amp;4'!$GD$26</f>
        <v>33309.828972000003</v>
      </c>
      <c r="R16" s="22">
        <v>33178.1</v>
      </c>
      <c r="S16" s="22">
        <v>33283.1</v>
      </c>
      <c r="T16" s="171">
        <v>33476.5</v>
      </c>
    </row>
    <row r="17" spans="1:29">
      <c r="A17" s="7" t="s">
        <v>234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9">
      <c r="A18" s="7" t="s">
        <v>339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9">
      <c r="A19" s="1" t="s">
        <v>237</v>
      </c>
      <c r="B19" s="161">
        <v>9548</v>
      </c>
      <c r="C19" s="161">
        <v>5835</v>
      </c>
      <c r="D19" s="161">
        <v>7026</v>
      </c>
      <c r="E19" s="161">
        <v>9445</v>
      </c>
      <c r="F19" s="161">
        <v>8359</v>
      </c>
      <c r="G19" s="161">
        <v>10607</v>
      </c>
      <c r="H19" s="161">
        <v>12612</v>
      </c>
      <c r="I19" s="161">
        <v>12275</v>
      </c>
      <c r="J19" s="161">
        <v>11700</v>
      </c>
      <c r="K19" s="161">
        <v>10880</v>
      </c>
      <c r="L19" s="161">
        <v>9860</v>
      </c>
      <c r="M19" s="90">
        <v>12481</v>
      </c>
      <c r="N19" s="90">
        <v>11933</v>
      </c>
      <c r="O19" s="161">
        <v>6594</v>
      </c>
      <c r="P19" s="161">
        <v>3438</v>
      </c>
      <c r="Q19" s="161">
        <v>0</v>
      </c>
      <c r="R19" s="161">
        <v>0</v>
      </c>
      <c r="S19" s="161">
        <v>0</v>
      </c>
      <c r="T19" s="161">
        <v>0</v>
      </c>
    </row>
    <row r="20" spans="1:29">
      <c r="A20" s="1" t="s">
        <v>252</v>
      </c>
      <c r="B20" s="161">
        <v>14440</v>
      </c>
      <c r="C20" s="161">
        <v>9849</v>
      </c>
      <c r="D20" s="161">
        <v>12237</v>
      </c>
      <c r="E20" s="161">
        <v>9740</v>
      </c>
      <c r="F20" s="161">
        <v>7460</v>
      </c>
      <c r="G20" s="161">
        <v>7555</v>
      </c>
      <c r="H20" s="161">
        <v>10728</v>
      </c>
      <c r="I20" s="161">
        <v>8402</v>
      </c>
      <c r="J20" s="161">
        <v>7690</v>
      </c>
      <c r="K20" s="161">
        <v>12863</v>
      </c>
      <c r="L20" s="161">
        <v>10493</v>
      </c>
      <c r="M20" s="161">
        <v>23900</v>
      </c>
      <c r="N20" s="84">
        <v>36023</v>
      </c>
      <c r="O20" s="84">
        <v>16493</v>
      </c>
      <c r="P20" s="161">
        <v>7885</v>
      </c>
      <c r="Q20" s="161">
        <v>0</v>
      </c>
      <c r="R20" s="161">
        <v>0</v>
      </c>
      <c r="S20" s="161">
        <v>0</v>
      </c>
      <c r="T20" s="161">
        <v>0</v>
      </c>
    </row>
    <row r="21" spans="1:29">
      <c r="A21" s="3" t="s">
        <v>253</v>
      </c>
      <c r="B21" s="161">
        <f>B19+B20</f>
        <v>23988</v>
      </c>
      <c r="C21" s="161">
        <f t="shared" ref="C21:P21" si="1">C19+C20</f>
        <v>15684</v>
      </c>
      <c r="D21" s="161">
        <f t="shared" si="1"/>
        <v>19263</v>
      </c>
      <c r="E21" s="161">
        <f t="shared" si="1"/>
        <v>19185</v>
      </c>
      <c r="F21" s="161">
        <f t="shared" si="1"/>
        <v>15819</v>
      </c>
      <c r="G21" s="161">
        <f t="shared" si="1"/>
        <v>18162</v>
      </c>
      <c r="H21" s="161">
        <f t="shared" si="1"/>
        <v>23340</v>
      </c>
      <c r="I21" s="161">
        <f t="shared" si="1"/>
        <v>20677</v>
      </c>
      <c r="J21" s="161">
        <f t="shared" si="1"/>
        <v>19390</v>
      </c>
      <c r="K21" s="161">
        <f t="shared" si="1"/>
        <v>23743</v>
      </c>
      <c r="L21" s="161">
        <f t="shared" si="1"/>
        <v>20353</v>
      </c>
      <c r="M21" s="161">
        <f t="shared" si="1"/>
        <v>36381</v>
      </c>
      <c r="N21" s="161">
        <f t="shared" si="1"/>
        <v>47956</v>
      </c>
      <c r="O21" s="161">
        <f t="shared" si="1"/>
        <v>23087</v>
      </c>
      <c r="P21" s="161">
        <f t="shared" si="1"/>
        <v>11323</v>
      </c>
      <c r="Q21" s="161">
        <v>0</v>
      </c>
      <c r="R21" s="161">
        <v>0</v>
      </c>
      <c r="S21" s="161">
        <v>0</v>
      </c>
      <c r="T21" s="161">
        <v>0</v>
      </c>
    </row>
    <row r="22" spans="1:29">
      <c r="A22" s="16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61"/>
      <c r="O22" s="161"/>
      <c r="P22" s="161"/>
      <c r="Q22" s="161"/>
      <c r="R22" s="161"/>
      <c r="S22" s="161"/>
      <c r="T22" s="161"/>
    </row>
    <row r="23" spans="1:29" s="86" customFormat="1">
      <c r="A23" s="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1:29" s="86" customFormat="1">
      <c r="A24" s="3" t="s">
        <v>340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1:29" s="86" customFormat="1">
      <c r="A25" s="275" t="s">
        <v>157</v>
      </c>
      <c r="B25" s="161">
        <v>2097.4</v>
      </c>
      <c r="C25" s="161">
        <v>1468.4</v>
      </c>
      <c r="D25" s="161">
        <v>13443.9</v>
      </c>
      <c r="E25" s="161">
        <v>1455.8</v>
      </c>
      <c r="F25" s="161">
        <v>1302.5</v>
      </c>
      <c r="G25" s="161">
        <v>1143.0999999999999</v>
      </c>
      <c r="H25" s="161">
        <v>2080</v>
      </c>
      <c r="I25" s="161">
        <v>1652.1</v>
      </c>
      <c r="J25" s="161">
        <v>1456.1</v>
      </c>
      <c r="K25" s="161">
        <v>1762.6</v>
      </c>
      <c r="L25" s="161">
        <v>1515.4</v>
      </c>
      <c r="M25" s="161">
        <v>1558.7</v>
      </c>
      <c r="N25" s="161">
        <v>2238.5</v>
      </c>
      <c r="O25" s="161">
        <v>1525.8</v>
      </c>
      <c r="P25" s="161">
        <v>1342.3</v>
      </c>
      <c r="Q25" s="161">
        <v>1135.3</v>
      </c>
      <c r="R25" s="161">
        <v>1081.0999999999999</v>
      </c>
      <c r="S25" s="161">
        <v>1143.2</v>
      </c>
      <c r="T25" s="161"/>
    </row>
    <row r="26" spans="1:29">
      <c r="A26" s="275" t="s">
        <v>254</v>
      </c>
      <c r="B26" s="161">
        <v>2187.6</v>
      </c>
      <c r="C26" s="161">
        <v>2539.1</v>
      </c>
      <c r="D26" s="161">
        <v>2396.1</v>
      </c>
      <c r="E26" s="161">
        <v>1699.2</v>
      </c>
      <c r="F26" s="161">
        <v>2043.1</v>
      </c>
      <c r="G26" s="161">
        <v>2064</v>
      </c>
      <c r="H26" s="161">
        <v>2261.6</v>
      </c>
      <c r="I26" s="161">
        <v>2167</v>
      </c>
      <c r="J26" s="161">
        <v>2843.6</v>
      </c>
      <c r="K26" s="161">
        <v>2411.8000000000002</v>
      </c>
      <c r="L26" s="161">
        <v>2843.6</v>
      </c>
      <c r="M26" s="161">
        <v>3126.1</v>
      </c>
      <c r="N26" s="161">
        <v>2907.5</v>
      </c>
      <c r="O26" s="161">
        <v>2101.6</v>
      </c>
      <c r="P26" s="161">
        <v>2843.5</v>
      </c>
      <c r="Q26" s="161">
        <v>2782</v>
      </c>
      <c r="R26" s="161">
        <v>2290.8000000000002</v>
      </c>
      <c r="S26" s="161">
        <v>3107.7</v>
      </c>
      <c r="T26" s="161"/>
      <c r="U26" s="161"/>
      <c r="V26" s="161"/>
      <c r="W26" s="161"/>
      <c r="X26" s="161"/>
      <c r="Y26" s="161"/>
      <c r="Z26" s="161"/>
      <c r="AA26" s="161"/>
      <c r="AB26" s="161"/>
      <c r="AC26" s="161"/>
    </row>
    <row r="27" spans="1:29" s="161" customFormat="1">
      <c r="A27" s="24"/>
    </row>
    <row r="28" spans="1:29" s="86" customFormat="1">
      <c r="A28" s="3" t="s">
        <v>341</v>
      </c>
      <c r="B28" s="173">
        <v>6266.5043800000003</v>
      </c>
      <c r="C28" s="173">
        <v>6266.5043800000003</v>
      </c>
      <c r="D28" s="173">
        <v>6266.5043800000003</v>
      </c>
      <c r="E28" s="173">
        <v>6266.5043800000003</v>
      </c>
      <c r="F28" s="173">
        <v>6266.5043800000003</v>
      </c>
      <c r="G28" s="173">
        <v>6004.4413800000002</v>
      </c>
      <c r="H28" s="173">
        <v>6004.4413800000002</v>
      </c>
      <c r="I28" s="173">
        <v>6004.4413800000002</v>
      </c>
      <c r="J28" s="173">
        <v>6004.4413800000002</v>
      </c>
      <c r="K28" s="173">
        <v>6004.4413800000002</v>
      </c>
      <c r="L28" s="173">
        <v>6004.4413800000002</v>
      </c>
      <c r="M28" s="173">
        <v>5593.6113800000003</v>
      </c>
      <c r="N28" s="173">
        <v>5593.6113800000003</v>
      </c>
      <c r="O28" s="173">
        <v>5593.6113800000003</v>
      </c>
      <c r="P28" s="173">
        <v>5593.6113800000003</v>
      </c>
      <c r="Q28" s="173">
        <v>5593.6113800000003</v>
      </c>
      <c r="R28" s="173">
        <v>5593.6113800000003</v>
      </c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</row>
    <row r="29" spans="1:29" s="161" customFormat="1">
      <c r="A29" s="24"/>
    </row>
    <row r="30" spans="1:29" s="161" customFormat="1">
      <c r="A30" s="24"/>
    </row>
    <row r="31" spans="1:29" ht="18.75">
      <c r="A31" s="37" t="s">
        <v>255</v>
      </c>
      <c r="B31" s="37" t="s">
        <v>255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</row>
    <row r="32" spans="1:29">
      <c r="A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</row>
    <row r="33" spans="1:29" ht="20.25">
      <c r="A33" s="3"/>
      <c r="B33" s="353">
        <v>2016</v>
      </c>
      <c r="C33" s="353"/>
      <c r="D33" s="353"/>
      <c r="E33" s="353"/>
      <c r="F33" s="353">
        <v>2017</v>
      </c>
      <c r="G33" s="353"/>
      <c r="H33" s="353"/>
      <c r="I33" s="353"/>
      <c r="J33" s="353">
        <v>2018</v>
      </c>
      <c r="K33" s="353"/>
      <c r="L33" s="353"/>
      <c r="M33" s="353"/>
      <c r="N33" s="353">
        <v>2019</v>
      </c>
      <c r="O33" s="353"/>
      <c r="P33" s="353"/>
      <c r="Q33" s="161"/>
      <c r="R33" s="87">
        <v>2020</v>
      </c>
      <c r="S33" s="161"/>
      <c r="T33" s="161"/>
      <c r="U33" s="22"/>
      <c r="V33" s="161"/>
      <c r="W33" s="22"/>
      <c r="X33" s="22"/>
      <c r="Y33" s="161"/>
      <c r="Z33" s="161"/>
      <c r="AA33" s="22"/>
      <c r="AB33" s="22"/>
      <c r="AC33" s="161"/>
    </row>
    <row r="34" spans="1:29">
      <c r="A34" s="1"/>
      <c r="B34" s="87" t="s">
        <v>39</v>
      </c>
      <c r="C34" s="87" t="s">
        <v>40</v>
      </c>
      <c r="D34" s="87" t="s">
        <v>41</v>
      </c>
      <c r="E34" s="87" t="s">
        <v>42</v>
      </c>
      <c r="F34" s="87" t="s">
        <v>39</v>
      </c>
      <c r="G34" s="87" t="s">
        <v>40</v>
      </c>
      <c r="H34" s="87" t="s">
        <v>41</v>
      </c>
      <c r="I34" s="87" t="s">
        <v>42</v>
      </c>
      <c r="J34" s="87" t="s">
        <v>39</v>
      </c>
      <c r="K34" s="87" t="s">
        <v>40</v>
      </c>
      <c r="L34" s="87" t="s">
        <v>41</v>
      </c>
      <c r="M34" s="87" t="s">
        <v>42</v>
      </c>
      <c r="N34" s="87" t="s">
        <v>39</v>
      </c>
      <c r="O34" s="87" t="s">
        <v>40</v>
      </c>
      <c r="P34" s="87" t="s">
        <v>41</v>
      </c>
      <c r="Q34" s="87" t="s">
        <v>42</v>
      </c>
      <c r="R34" s="87" t="s">
        <v>39</v>
      </c>
      <c r="S34" s="87" t="s">
        <v>40</v>
      </c>
      <c r="T34" s="22"/>
      <c r="U34" s="161"/>
      <c r="V34" s="161"/>
      <c r="W34" s="22"/>
      <c r="X34" s="161"/>
      <c r="Y34" s="22"/>
      <c r="Z34" s="22"/>
      <c r="AA34" s="22"/>
      <c r="AB34" s="161"/>
      <c r="AC34" s="161"/>
    </row>
    <row r="35" spans="1:29">
      <c r="A35" s="3" t="s">
        <v>342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22"/>
      <c r="U35" s="161"/>
      <c r="V35" s="161"/>
      <c r="W35" s="22"/>
      <c r="X35" s="161"/>
      <c r="Y35" s="22"/>
      <c r="Z35" s="22"/>
      <c r="AA35" s="22"/>
      <c r="AB35" s="161"/>
      <c r="AC35" s="161"/>
    </row>
    <row r="36" spans="1:29">
      <c r="A36" s="32" t="s">
        <v>256</v>
      </c>
      <c r="B36" s="161">
        <v>5612.1</v>
      </c>
      <c r="C36" s="161">
        <v>7332.3</v>
      </c>
      <c r="D36" s="161">
        <v>6294.1</v>
      </c>
      <c r="E36" s="161">
        <v>7633.3</v>
      </c>
      <c r="F36" s="161">
        <v>6957.3</v>
      </c>
      <c r="G36" s="32">
        <v>6569</v>
      </c>
      <c r="H36" s="32">
        <v>8371.7000000000007</v>
      </c>
      <c r="I36" s="32">
        <v>7468</v>
      </c>
      <c r="J36" s="32">
        <v>9509.2999999999993</v>
      </c>
      <c r="K36" s="32">
        <v>9322.5</v>
      </c>
      <c r="L36" s="32">
        <v>7139.9</v>
      </c>
      <c r="M36" s="32">
        <v>9241.4</v>
      </c>
      <c r="N36" s="32">
        <v>17009.7</v>
      </c>
      <c r="O36" s="32">
        <v>3901.4</v>
      </c>
      <c r="P36" s="32">
        <v>5188.2</v>
      </c>
      <c r="Q36" s="32">
        <v>4836.7</v>
      </c>
      <c r="R36" s="109">
        <v>5106.6000000000004</v>
      </c>
      <c r="S36" s="88">
        <v>3359.5999999999995</v>
      </c>
      <c r="T36" s="22"/>
      <c r="U36" s="161"/>
      <c r="V36" s="22"/>
      <c r="W36" s="161"/>
      <c r="X36" s="22"/>
      <c r="Y36" s="22"/>
      <c r="Z36" s="22"/>
      <c r="AA36" s="22"/>
      <c r="AB36" s="161"/>
      <c r="AC36" s="22"/>
    </row>
    <row r="37" spans="1:29">
      <c r="A37" s="1" t="s">
        <v>343</v>
      </c>
      <c r="B37" s="161">
        <v>3790.3</v>
      </c>
      <c r="C37" s="161">
        <v>3097.7999999999997</v>
      </c>
      <c r="D37" s="161">
        <v>3738.1000000000004</v>
      </c>
      <c r="E37" s="161">
        <v>3604.5</v>
      </c>
      <c r="F37" s="161">
        <v>4411.8999999999996</v>
      </c>
      <c r="G37" s="32">
        <v>3636.6000000000004</v>
      </c>
      <c r="H37" s="32">
        <v>3983</v>
      </c>
      <c r="I37" s="32">
        <v>4187.2000000000007</v>
      </c>
      <c r="J37" s="32">
        <v>4833.8</v>
      </c>
      <c r="K37" s="32">
        <v>4215.2</v>
      </c>
      <c r="L37" s="32">
        <v>4291.5</v>
      </c>
      <c r="M37" s="32">
        <v>4676.6000000000004</v>
      </c>
      <c r="N37" s="32">
        <v>4909.6000000000004</v>
      </c>
      <c r="O37" s="32">
        <v>3901.6000000000004</v>
      </c>
      <c r="P37" s="32">
        <v>5188.8999999999996</v>
      </c>
      <c r="Q37" s="32">
        <v>4836.7</v>
      </c>
      <c r="R37" s="32">
        <v>5106.6000000000004</v>
      </c>
      <c r="S37" s="161">
        <v>3359.5999999999995</v>
      </c>
      <c r="T37" s="22"/>
      <c r="U37" s="22"/>
      <c r="V37" s="161"/>
      <c r="W37" s="22"/>
      <c r="X37" s="22"/>
      <c r="Y37" s="161"/>
      <c r="Z37" s="22"/>
      <c r="AA37" s="22"/>
      <c r="AB37" s="22"/>
      <c r="AC37" s="161"/>
    </row>
    <row r="38" spans="1:29">
      <c r="A38" s="1" t="s">
        <v>258</v>
      </c>
      <c r="B38" s="161">
        <v>658.9</v>
      </c>
      <c r="C38" s="161">
        <v>2992.8</v>
      </c>
      <c r="D38" s="161">
        <v>1354.9</v>
      </c>
      <c r="E38" s="161">
        <v>2231.6</v>
      </c>
      <c r="F38" s="161">
        <v>951.5</v>
      </c>
      <c r="G38" s="32">
        <v>1514.5</v>
      </c>
      <c r="H38" s="32">
        <v>2965</v>
      </c>
      <c r="I38" s="32">
        <v>2332.6999999999998</v>
      </c>
      <c r="J38" s="32">
        <v>1974.6</v>
      </c>
      <c r="K38" s="32">
        <v>2177.6</v>
      </c>
      <c r="L38" s="32">
        <v>1002.7</v>
      </c>
      <c r="M38" s="32">
        <v>945.4</v>
      </c>
      <c r="N38" s="32">
        <v>2491.3000000000002</v>
      </c>
      <c r="O38" s="32">
        <v>2537.9</v>
      </c>
      <c r="P38" s="32">
        <v>790.6</v>
      </c>
      <c r="Q38" s="32"/>
      <c r="R38" s="32"/>
      <c r="S38" s="161"/>
      <c r="T38" s="22"/>
      <c r="U38" s="22"/>
      <c r="V38" s="161"/>
      <c r="W38" s="22"/>
      <c r="X38" s="161"/>
      <c r="Y38" s="22"/>
      <c r="Z38" s="22"/>
      <c r="AA38" s="22"/>
      <c r="AB38" s="161"/>
      <c r="AC38" s="161"/>
    </row>
    <row r="39" spans="1:29">
      <c r="A39" s="3" t="s">
        <v>259</v>
      </c>
      <c r="B39" s="161">
        <v>3780.7</v>
      </c>
      <c r="C39" s="161">
        <v>6561.4</v>
      </c>
      <c r="D39" s="161">
        <v>5049.3999999999996</v>
      </c>
      <c r="E39" s="161">
        <v>6237.8</v>
      </c>
      <c r="F39" s="161">
        <v>5363.1</v>
      </c>
      <c r="G39" s="32">
        <v>5581.3</v>
      </c>
      <c r="H39" s="32">
        <v>6896.5</v>
      </c>
      <c r="I39" s="32">
        <v>7457.6</v>
      </c>
      <c r="J39" s="32">
        <v>6158.1</v>
      </c>
      <c r="K39" s="32">
        <v>5986.2</v>
      </c>
      <c r="L39" s="32">
        <v>6667</v>
      </c>
      <c r="M39" s="32">
        <v>5549.18</v>
      </c>
      <c r="N39" s="32">
        <v>7122.7999999999993</v>
      </c>
      <c r="O39" s="32">
        <v>5806.3</v>
      </c>
      <c r="P39" s="32">
        <v>7272.2000000000007</v>
      </c>
      <c r="Q39" s="32">
        <v>8381.5</v>
      </c>
      <c r="R39" s="32">
        <v>7852.6</v>
      </c>
      <c r="S39" s="161">
        <v>8180.5</v>
      </c>
      <c r="T39" s="22"/>
      <c r="U39" s="22"/>
      <c r="V39" s="161"/>
      <c r="W39" s="22"/>
      <c r="X39" s="22"/>
      <c r="Y39" s="22"/>
      <c r="Z39" s="22"/>
      <c r="AA39" s="22"/>
      <c r="AB39" s="22"/>
      <c r="AC39" s="161"/>
    </row>
    <row r="40" spans="1:29">
      <c r="A40" s="24" t="s">
        <v>260</v>
      </c>
      <c r="B40" s="161">
        <v>1918.9</v>
      </c>
      <c r="C40" s="161">
        <v>2061.3000000000002</v>
      </c>
      <c r="D40" s="161">
        <v>2500.1</v>
      </c>
      <c r="E40" s="161">
        <v>2626.7</v>
      </c>
      <c r="F40" s="161">
        <v>2090</v>
      </c>
      <c r="G40" s="32">
        <v>2589</v>
      </c>
      <c r="H40" s="32">
        <v>2309.9</v>
      </c>
      <c r="I40" s="32">
        <v>2973.3</v>
      </c>
      <c r="J40" s="32">
        <v>2444.5</v>
      </c>
      <c r="K40" s="32">
        <v>3335.8</v>
      </c>
      <c r="L40" s="32">
        <v>3048.5</v>
      </c>
      <c r="M40" s="32">
        <v>3711.1</v>
      </c>
      <c r="N40" s="32">
        <v>2892.4</v>
      </c>
      <c r="O40" s="32">
        <v>3559.9</v>
      </c>
      <c r="P40" s="32">
        <v>3457.4</v>
      </c>
      <c r="Q40" s="32"/>
      <c r="R40" s="32"/>
      <c r="S40" s="22"/>
      <c r="T40" s="22"/>
      <c r="U40" s="22"/>
      <c r="V40" s="22"/>
      <c r="W40" s="22"/>
      <c r="X40" s="22"/>
      <c r="Y40" s="161"/>
      <c r="Z40" s="22"/>
      <c r="AA40" s="22"/>
      <c r="AB40" s="161"/>
      <c r="AC40" s="22"/>
    </row>
    <row r="41" spans="1:29">
      <c r="A41" s="3" t="s">
        <v>234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22"/>
      <c r="U41" s="22"/>
      <c r="V41" s="161"/>
      <c r="W41" s="22"/>
      <c r="X41" s="22"/>
      <c r="Y41" s="161"/>
      <c r="Z41" s="22"/>
      <c r="AA41" s="22"/>
      <c r="AB41" s="22"/>
      <c r="AC41" s="161"/>
    </row>
    <row r="42" spans="1:29" s="161" customFormat="1">
      <c r="A42" s="3" t="s">
        <v>344</v>
      </c>
      <c r="T42" s="22"/>
      <c r="U42" s="22"/>
      <c r="W42" s="22"/>
      <c r="Y42" s="22"/>
      <c r="Z42" s="22"/>
      <c r="AA42" s="22"/>
    </row>
    <row r="43" spans="1:29">
      <c r="A43" s="275" t="s">
        <v>261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>
        <v>6266.5</v>
      </c>
      <c r="O43" s="161">
        <v>6004.4</v>
      </c>
      <c r="P43" s="161">
        <v>6004.4</v>
      </c>
      <c r="Q43" s="161">
        <v>5593.7</v>
      </c>
      <c r="R43" s="161">
        <v>5593.6</v>
      </c>
      <c r="S43" s="10">
        <v>11187.222760000001</v>
      </c>
      <c r="T43" s="22"/>
      <c r="U43" s="22"/>
      <c r="V43" s="161"/>
      <c r="W43" s="22"/>
      <c r="X43" s="22"/>
      <c r="Y43" s="22"/>
      <c r="Z43" s="22"/>
      <c r="AA43" s="22"/>
      <c r="AB43" s="161"/>
      <c r="AC43" s="161"/>
    </row>
    <row r="44" spans="1:29">
      <c r="A44" s="3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22"/>
      <c r="T44" s="22"/>
      <c r="U44" s="22"/>
      <c r="V44" s="22"/>
      <c r="W44" s="22"/>
      <c r="X44" s="161"/>
      <c r="Y44" s="22"/>
      <c r="Z44" s="22"/>
      <c r="AA44" s="22"/>
      <c r="AB44" s="22"/>
      <c r="AC44" s="22"/>
    </row>
    <row r="45" spans="1:29">
      <c r="A45" s="3" t="s">
        <v>345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22"/>
      <c r="U45" s="22"/>
      <c r="V45" s="161"/>
      <c r="W45" s="22"/>
      <c r="X45" s="22"/>
      <c r="Y45" s="161"/>
      <c r="Z45" s="22"/>
      <c r="AA45" s="22"/>
      <c r="AB45" s="22"/>
      <c r="AC45" s="22"/>
    </row>
    <row r="46" spans="1:29">
      <c r="A46" s="3" t="s">
        <v>346</v>
      </c>
      <c r="B46" s="161">
        <v>0.7</v>
      </c>
      <c r="C46" s="161">
        <v>0.2</v>
      </c>
      <c r="D46" s="161">
        <v>0.9</v>
      </c>
      <c r="E46" s="161">
        <v>0.3</v>
      </c>
      <c r="F46" s="161">
        <v>0.7</v>
      </c>
      <c r="G46" s="161">
        <v>1.3</v>
      </c>
      <c r="H46" s="161">
        <v>1.2</v>
      </c>
      <c r="I46" s="161">
        <v>0.1</v>
      </c>
      <c r="J46" s="161">
        <v>3.3</v>
      </c>
      <c r="K46" s="161">
        <v>2.4</v>
      </c>
      <c r="L46" s="161">
        <v>1.8</v>
      </c>
      <c r="M46" s="161">
        <v>1.9</v>
      </c>
      <c r="N46" s="161">
        <v>2.1</v>
      </c>
      <c r="O46" s="161">
        <v>2.4</v>
      </c>
      <c r="P46" s="161">
        <v>3</v>
      </c>
      <c r="Q46" s="161">
        <v>3.5</v>
      </c>
      <c r="R46" s="161">
        <v>3.1</v>
      </c>
      <c r="S46" s="161"/>
      <c r="T46" s="22"/>
      <c r="U46" s="22"/>
      <c r="V46" s="161"/>
      <c r="W46" s="22"/>
      <c r="X46" s="161"/>
      <c r="Y46" s="22"/>
      <c r="Z46" s="22"/>
      <c r="AA46" s="22"/>
      <c r="AB46" s="161"/>
      <c r="AC46" s="161"/>
    </row>
    <row r="47" spans="1:29">
      <c r="A47" s="3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22"/>
      <c r="U47" s="22"/>
      <c r="V47" s="161"/>
      <c r="W47" s="22"/>
      <c r="X47" s="22"/>
      <c r="Y47" s="161"/>
      <c r="Z47" s="22"/>
      <c r="AA47" s="22"/>
      <c r="AB47" s="161"/>
      <c r="AC47" s="22"/>
    </row>
    <row r="48" spans="1:29">
      <c r="A48" s="3" t="s">
        <v>347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>
        <v>22409</v>
      </c>
      <c r="O48" s="161">
        <v>28411</v>
      </c>
      <c r="P48" s="161">
        <v>36587</v>
      </c>
      <c r="Q48" s="91">
        <v>33221</v>
      </c>
      <c r="R48" s="91">
        <v>18527</v>
      </c>
      <c r="S48" s="161"/>
      <c r="T48" s="161"/>
      <c r="U48" s="22"/>
      <c r="V48" s="22"/>
      <c r="W48" s="22"/>
      <c r="X48" s="22"/>
      <c r="Y48" s="22"/>
      <c r="Z48" s="22"/>
      <c r="AA48" s="22"/>
      <c r="AB48" s="22"/>
    </row>
    <row r="49" spans="1:29">
      <c r="A49" s="3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88"/>
      <c r="R49" s="88"/>
      <c r="S49" s="161"/>
      <c r="T49" s="161"/>
      <c r="U49" s="22"/>
      <c r="V49" s="22"/>
      <c r="W49" s="22"/>
      <c r="X49" s="22"/>
      <c r="Y49" s="22"/>
      <c r="Z49" s="22"/>
      <c r="AA49" s="22"/>
      <c r="AB49" s="22"/>
    </row>
    <row r="50" spans="1:29" s="161" customFormat="1">
      <c r="A50" s="3" t="s">
        <v>312</v>
      </c>
      <c r="Q50" s="88"/>
      <c r="R50" s="88"/>
      <c r="U50" s="22"/>
      <c r="V50" s="22"/>
      <c r="W50" s="22"/>
      <c r="X50" s="22"/>
      <c r="Y50" s="22"/>
      <c r="Z50" s="22"/>
      <c r="AA50" s="22"/>
      <c r="AB50" s="22"/>
    </row>
    <row r="51" spans="1:29">
      <c r="A51" s="275" t="s">
        <v>24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>
        <v>1212</v>
      </c>
      <c r="O51" s="161">
        <v>1250</v>
      </c>
      <c r="P51" s="161">
        <v>1486</v>
      </c>
      <c r="Q51" s="88">
        <v>1500</v>
      </c>
      <c r="R51" s="88">
        <v>1220</v>
      </c>
      <c r="S51" s="161"/>
      <c r="T51" s="161"/>
      <c r="U51" s="22"/>
      <c r="V51" s="22"/>
      <c r="W51" s="22"/>
      <c r="X51" s="22"/>
      <c r="Y51" s="22"/>
      <c r="Z51" s="22"/>
      <c r="AA51" s="22"/>
      <c r="AB51" s="22"/>
    </row>
    <row r="52" spans="1:29">
      <c r="A52" s="275" t="s">
        <v>26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>
        <v>7499</v>
      </c>
      <c r="O52" s="161">
        <v>8442</v>
      </c>
      <c r="P52" s="161">
        <v>9144</v>
      </c>
      <c r="Q52" s="88">
        <v>10951</v>
      </c>
      <c r="R52" s="88">
        <v>9712</v>
      </c>
      <c r="S52" s="161"/>
      <c r="T52" s="161"/>
      <c r="U52" s="22"/>
      <c r="V52" s="22"/>
      <c r="W52" s="22"/>
      <c r="X52" s="22"/>
      <c r="Y52" s="22"/>
      <c r="Z52" s="22"/>
      <c r="AA52" s="22"/>
      <c r="AB52" s="22"/>
    </row>
    <row r="53" spans="1:29" s="161" customFormat="1">
      <c r="A53" s="3"/>
      <c r="Q53" s="88"/>
      <c r="R53" s="88"/>
      <c r="U53" s="22"/>
      <c r="V53" s="22"/>
      <c r="W53" s="22"/>
      <c r="X53" s="22"/>
      <c r="Y53" s="22"/>
      <c r="Z53" s="22"/>
      <c r="AA53" s="22"/>
      <c r="AB53" s="22"/>
    </row>
    <row r="54" spans="1:29">
      <c r="A54" s="3" t="s">
        <v>348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88"/>
      <c r="L54" s="88"/>
      <c r="M54" s="276">
        <v>47324.873461627605</v>
      </c>
      <c r="N54" s="23">
        <v>51369.2</v>
      </c>
      <c r="O54" s="161"/>
      <c r="P54" s="161"/>
      <c r="Q54" s="161"/>
      <c r="R54" s="161"/>
      <c r="S54" s="161"/>
      <c r="T54" s="161"/>
      <c r="U54" s="22"/>
      <c r="V54" s="22"/>
      <c r="W54" s="22"/>
      <c r="X54" s="22"/>
      <c r="Y54" s="22"/>
      <c r="Z54" s="22"/>
      <c r="AA54" s="22"/>
      <c r="AB54" s="22"/>
    </row>
    <row r="55" spans="1:29" s="161" customFormat="1">
      <c r="A55" s="3"/>
      <c r="K55" s="88"/>
      <c r="L55" s="88"/>
      <c r="M55" s="276"/>
      <c r="N55" s="23"/>
      <c r="U55" s="22"/>
      <c r="V55" s="22"/>
      <c r="W55" s="22"/>
      <c r="X55" s="22"/>
      <c r="Y55" s="22"/>
      <c r="Z55" s="22"/>
      <c r="AA55" s="22"/>
      <c r="AB55" s="22"/>
    </row>
    <row r="56" spans="1:29">
      <c r="A56" s="87" t="s">
        <v>262</v>
      </c>
      <c r="B56" s="161"/>
      <c r="C56" s="161"/>
      <c r="D56" s="161"/>
      <c r="E56" s="88"/>
      <c r="F56" s="88"/>
      <c r="G56" s="88"/>
      <c r="H56" s="88"/>
      <c r="I56" s="161"/>
      <c r="J56" s="88"/>
      <c r="K56" s="88"/>
      <c r="L56" s="161"/>
      <c r="M56" s="88"/>
      <c r="N56" s="161"/>
      <c r="O56" s="161"/>
      <c r="P56" s="161"/>
      <c r="Q56" s="161"/>
      <c r="R56" s="161"/>
      <c r="S56" s="161"/>
      <c r="T56" s="161"/>
      <c r="U56" s="22"/>
      <c r="V56" s="22"/>
      <c r="W56" s="22"/>
      <c r="X56" s="22"/>
      <c r="Y56" s="22"/>
      <c r="Z56" s="22"/>
      <c r="AA56" s="22"/>
      <c r="AB56" s="22"/>
    </row>
    <row r="57" spans="1:29">
      <c r="A57" s="14" t="s">
        <v>263</v>
      </c>
      <c r="B57" s="161"/>
      <c r="C57" s="161"/>
      <c r="D57" s="161"/>
      <c r="E57" s="88"/>
      <c r="F57" s="161"/>
      <c r="G57" s="88"/>
      <c r="H57" s="88"/>
      <c r="I57" s="161"/>
      <c r="J57" s="161"/>
      <c r="K57" s="88"/>
      <c r="L57" s="88"/>
      <c r="M57" s="88"/>
      <c r="N57" s="161"/>
      <c r="O57" s="161"/>
      <c r="P57" s="161"/>
      <c r="Q57" s="161"/>
      <c r="R57" s="161"/>
      <c r="S57" s="161"/>
      <c r="T57" s="161"/>
      <c r="U57" s="22"/>
      <c r="V57" s="22"/>
      <c r="W57" s="22"/>
      <c r="X57" s="22"/>
      <c r="Y57" s="22"/>
      <c r="Z57" s="22"/>
      <c r="AA57" s="22"/>
      <c r="AB57" s="22"/>
    </row>
    <row r="58" spans="1:29">
      <c r="A58" s="14" t="s">
        <v>264</v>
      </c>
      <c r="B58" s="161"/>
      <c r="C58" s="161"/>
      <c r="D58" s="161"/>
      <c r="E58" s="88"/>
      <c r="F58" s="161"/>
      <c r="G58" s="88"/>
      <c r="H58" s="88"/>
      <c r="I58" s="161"/>
      <c r="J58" s="161"/>
      <c r="K58" s="88"/>
      <c r="L58" s="88"/>
      <c r="M58" s="88"/>
      <c r="N58" s="161"/>
      <c r="O58" s="161"/>
      <c r="P58" s="161"/>
      <c r="Q58" s="161"/>
      <c r="R58" s="161"/>
      <c r="S58" s="161"/>
      <c r="T58" s="161"/>
      <c r="U58" s="22"/>
      <c r="V58" s="22"/>
      <c r="W58" s="22"/>
      <c r="X58" s="22"/>
      <c r="Y58" s="22"/>
      <c r="Z58" s="22"/>
      <c r="AA58" s="22"/>
      <c r="AB58" s="22"/>
    </row>
    <row r="59" spans="1:29">
      <c r="A59" s="161"/>
      <c r="B59" s="161"/>
      <c r="C59" s="161"/>
      <c r="D59" s="161"/>
      <c r="E59" s="88"/>
      <c r="F59" s="161"/>
      <c r="G59" s="88"/>
      <c r="H59" s="88"/>
      <c r="I59" s="161"/>
      <c r="J59" s="161"/>
      <c r="K59" s="88"/>
      <c r="L59" s="161"/>
      <c r="M59" s="88"/>
      <c r="N59" s="161" t="s">
        <v>103</v>
      </c>
      <c r="O59" s="161"/>
      <c r="P59" s="161"/>
      <c r="Q59" s="161"/>
      <c r="R59" s="161"/>
      <c r="S59" s="161"/>
      <c r="T59" s="161"/>
      <c r="U59" s="22"/>
      <c r="V59" s="161"/>
      <c r="W59" s="161"/>
      <c r="X59" s="22"/>
      <c r="Y59" s="161"/>
      <c r="Z59" s="161"/>
      <c r="AA59" s="161"/>
      <c r="AB59" s="22"/>
    </row>
    <row r="60" spans="1:29">
      <c r="A60" s="161"/>
      <c r="B60" s="161"/>
      <c r="C60" s="161"/>
      <c r="D60" s="161"/>
      <c r="E60" s="88"/>
      <c r="F60" s="88"/>
      <c r="G60" s="88"/>
      <c r="H60" s="88"/>
      <c r="I60" s="161"/>
      <c r="J60" s="88"/>
      <c r="K60" s="88"/>
      <c r="L60" s="161"/>
      <c r="M60" s="88"/>
      <c r="N60" s="161"/>
      <c r="O60" s="161"/>
      <c r="P60" s="161"/>
      <c r="Q60" s="161"/>
      <c r="R60" s="161"/>
      <c r="S60" s="161"/>
      <c r="T60" s="161"/>
      <c r="U60" s="22"/>
      <c r="V60" s="161"/>
      <c r="W60" s="161"/>
      <c r="X60" s="22"/>
      <c r="Y60" s="161"/>
      <c r="Z60" s="22"/>
      <c r="AA60" s="161"/>
      <c r="AB60" s="22"/>
    </row>
    <row r="61" spans="1:29">
      <c r="E61" s="88"/>
      <c r="F61" s="161"/>
      <c r="G61" s="88"/>
      <c r="H61" s="88"/>
      <c r="I61" s="161"/>
      <c r="J61" s="161"/>
      <c r="K61" s="88"/>
      <c r="L61" s="88"/>
      <c r="M61" s="88"/>
      <c r="N61" s="161"/>
      <c r="O61" s="161"/>
      <c r="P61" s="161"/>
      <c r="Q61" s="161"/>
      <c r="R61" s="161"/>
      <c r="S61" s="161"/>
      <c r="T61" s="161"/>
      <c r="U61" s="22"/>
      <c r="V61" s="161"/>
      <c r="W61" s="161"/>
      <c r="X61" s="22"/>
      <c r="Y61" s="161"/>
      <c r="Z61" s="161"/>
      <c r="AA61" s="161"/>
      <c r="AB61" s="22"/>
      <c r="AC61" s="161"/>
    </row>
    <row r="62" spans="1:29">
      <c r="E62" s="88"/>
      <c r="F62" s="161"/>
      <c r="G62" s="88"/>
      <c r="H62" s="88"/>
      <c r="I62" s="161"/>
      <c r="J62" s="161"/>
      <c r="K62" s="88"/>
      <c r="L62" s="88"/>
      <c r="M62" s="88"/>
      <c r="N62" s="161"/>
      <c r="O62" s="161"/>
      <c r="P62" s="161"/>
      <c r="Q62" s="161"/>
      <c r="R62" s="161"/>
      <c r="S62" s="161"/>
      <c r="T62" s="161"/>
      <c r="U62" s="22"/>
      <c r="V62" s="161"/>
      <c r="W62" s="161"/>
      <c r="X62" s="22"/>
      <c r="Y62" s="161"/>
      <c r="Z62" s="161"/>
      <c r="AA62" s="161"/>
      <c r="AB62" s="22"/>
      <c r="AC62" s="161"/>
    </row>
    <row r="63" spans="1:29">
      <c r="E63" s="88"/>
      <c r="F63" s="161"/>
      <c r="G63" s="88"/>
      <c r="H63" s="88"/>
      <c r="I63" s="161"/>
      <c r="J63" s="161"/>
      <c r="K63" s="88"/>
      <c r="L63" s="88"/>
      <c r="M63" s="88"/>
      <c r="N63" s="161" t="s">
        <v>103</v>
      </c>
      <c r="O63" s="161"/>
      <c r="P63" s="161"/>
      <c r="Q63" s="161"/>
      <c r="R63" s="161"/>
      <c r="S63" s="161"/>
      <c r="T63" s="161"/>
      <c r="U63" s="22"/>
      <c r="V63" s="161"/>
      <c r="W63" s="22"/>
      <c r="X63" s="22"/>
      <c r="Y63" s="161"/>
      <c r="Z63" s="161"/>
      <c r="AA63" s="161"/>
      <c r="AB63" s="22"/>
      <c r="AC63" s="161"/>
    </row>
    <row r="64" spans="1:29">
      <c r="E64" s="88"/>
      <c r="F64" s="88"/>
      <c r="G64" s="88"/>
      <c r="H64" s="88"/>
      <c r="I64" s="161"/>
      <c r="J64" s="88"/>
      <c r="K64" s="88"/>
      <c r="L64" s="161"/>
      <c r="M64" s="88"/>
      <c r="N64" s="161"/>
      <c r="O64" s="161"/>
      <c r="P64" s="161"/>
      <c r="Q64" s="161"/>
      <c r="R64" s="161"/>
      <c r="S64" s="161"/>
      <c r="T64" s="161"/>
      <c r="U64" s="22"/>
      <c r="V64" s="161"/>
      <c r="W64" s="161"/>
      <c r="X64" s="22"/>
      <c r="Y64" s="161"/>
      <c r="Z64" s="161"/>
      <c r="AA64" s="161"/>
      <c r="AB64" s="22"/>
      <c r="AC64" s="161"/>
    </row>
    <row r="65" spans="5:29">
      <c r="E65" s="88"/>
      <c r="F65" s="161"/>
      <c r="G65" s="88"/>
      <c r="H65" s="88"/>
      <c r="I65" s="161"/>
      <c r="J65" s="161"/>
      <c r="K65" s="88"/>
      <c r="L65" s="88"/>
      <c r="M65" s="88"/>
      <c r="N65" s="161"/>
      <c r="O65" s="161"/>
      <c r="P65" s="161"/>
      <c r="Q65" s="161"/>
      <c r="R65" s="161"/>
      <c r="S65" s="161"/>
      <c r="T65" s="161"/>
      <c r="U65" s="22"/>
      <c r="V65" s="161"/>
      <c r="W65" s="161"/>
      <c r="X65" s="22"/>
      <c r="Y65" s="161"/>
      <c r="Z65" s="161"/>
      <c r="AA65" s="161"/>
      <c r="AB65" s="22"/>
      <c r="AC65" s="161"/>
    </row>
    <row r="66" spans="5:29">
      <c r="E66" s="161"/>
      <c r="F66" s="161"/>
      <c r="G66" s="88"/>
      <c r="H66" s="161"/>
      <c r="I66" s="161"/>
      <c r="J66" s="161"/>
      <c r="K66" s="88"/>
      <c r="L66" s="88"/>
      <c r="M66" s="88"/>
      <c r="N66" s="161"/>
      <c r="O66" s="161"/>
      <c r="P66" s="161"/>
      <c r="Q66" s="161"/>
      <c r="R66" s="161"/>
      <c r="S66" s="161"/>
      <c r="T66" s="161"/>
      <c r="U66" s="22"/>
      <c r="V66" s="161"/>
      <c r="W66" s="161"/>
      <c r="X66" s="22"/>
      <c r="Y66" s="161"/>
      <c r="Z66" s="161"/>
      <c r="AA66" s="161"/>
      <c r="AB66" s="22"/>
      <c r="AC66" s="161"/>
    </row>
    <row r="67" spans="5:29">
      <c r="E67" s="161"/>
      <c r="F67" s="161"/>
      <c r="G67" s="88"/>
      <c r="H67" s="88"/>
      <c r="I67" s="161"/>
      <c r="J67" s="161"/>
      <c r="K67" s="88"/>
      <c r="L67" s="88"/>
      <c r="M67" s="88"/>
      <c r="N67" s="161" t="s">
        <v>103</v>
      </c>
      <c r="O67" s="161"/>
      <c r="P67" s="161"/>
      <c r="Q67" s="161"/>
      <c r="R67" s="161"/>
      <c r="S67" s="161"/>
      <c r="T67" s="161"/>
      <c r="U67" s="22"/>
      <c r="V67" s="161"/>
      <c r="W67" s="22"/>
      <c r="X67" s="22"/>
      <c r="Y67" s="161"/>
      <c r="Z67" s="161"/>
      <c r="AA67" s="161"/>
      <c r="AB67" s="22"/>
      <c r="AC67" s="161"/>
    </row>
    <row r="68" spans="5:29">
      <c r="E68" s="161"/>
      <c r="F68" s="161"/>
      <c r="G68" s="88"/>
      <c r="H68" s="88"/>
      <c r="I68" s="161"/>
      <c r="J68" s="161"/>
      <c r="K68" s="88"/>
      <c r="L68" s="88"/>
      <c r="M68" s="88"/>
      <c r="N68" s="161"/>
      <c r="O68" s="161"/>
      <c r="P68" s="161"/>
      <c r="Q68" s="161"/>
      <c r="R68" s="161"/>
      <c r="S68" s="161"/>
      <c r="T68" s="161"/>
      <c r="U68" s="22"/>
      <c r="V68" s="161"/>
      <c r="W68" s="161"/>
      <c r="X68" s="22"/>
      <c r="Y68" s="161"/>
      <c r="Z68" s="161"/>
      <c r="AA68" s="161"/>
      <c r="AB68" s="22"/>
      <c r="AC68" s="161"/>
    </row>
    <row r="69" spans="5:29">
      <c r="E69" s="161"/>
      <c r="F69" s="161"/>
      <c r="G69" s="88"/>
      <c r="H69" s="88"/>
      <c r="I69" s="161"/>
      <c r="J69" s="161"/>
      <c r="K69" s="88"/>
      <c r="L69" s="161"/>
      <c r="M69" s="88"/>
      <c r="N69" s="161"/>
      <c r="O69" s="161"/>
      <c r="P69" s="161"/>
      <c r="Q69" s="161"/>
      <c r="R69" s="161"/>
      <c r="S69" s="161"/>
      <c r="T69" s="161"/>
      <c r="U69" s="22"/>
      <c r="V69" s="161"/>
      <c r="W69" s="161"/>
      <c r="X69" s="22"/>
      <c r="Y69" s="161"/>
      <c r="Z69" s="161"/>
      <c r="AA69" s="161"/>
      <c r="AB69" s="22"/>
      <c r="AC69" s="161"/>
    </row>
    <row r="70" spans="5:29"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22"/>
      <c r="V70" s="161"/>
      <c r="W70" s="161"/>
      <c r="X70" s="22"/>
      <c r="Y70" s="161"/>
      <c r="Z70" s="22"/>
      <c r="AA70" s="161"/>
      <c r="AB70" s="22"/>
      <c r="AC70" s="161"/>
    </row>
    <row r="71" spans="5:29"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22"/>
      <c r="V71" s="161"/>
      <c r="W71" s="161"/>
      <c r="X71" s="22"/>
      <c r="Y71" s="161"/>
      <c r="Z71" s="22"/>
      <c r="AA71" s="161"/>
      <c r="AB71" s="22"/>
      <c r="AC71" s="161"/>
    </row>
    <row r="72" spans="5:29"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22"/>
      <c r="V72" s="161"/>
      <c r="W72" s="161"/>
      <c r="X72" s="22"/>
      <c r="Y72" s="161"/>
      <c r="Z72" s="22"/>
      <c r="AA72" s="161"/>
      <c r="AB72" s="22"/>
      <c r="AC72" s="161"/>
    </row>
    <row r="73" spans="5:29"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22"/>
      <c r="V73" s="161"/>
      <c r="W73" s="161"/>
      <c r="X73" s="22"/>
      <c r="Y73" s="161"/>
      <c r="Z73" s="161"/>
      <c r="AA73" s="161"/>
      <c r="AB73" s="22"/>
      <c r="AC73" s="161"/>
    </row>
    <row r="74" spans="5:29"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22"/>
      <c r="V74" s="161"/>
      <c r="W74" s="161"/>
      <c r="X74" s="22"/>
      <c r="Y74" s="161"/>
      <c r="Z74" s="22"/>
      <c r="AA74" s="161"/>
      <c r="AB74" s="22"/>
      <c r="AC74" s="161"/>
    </row>
    <row r="75" spans="5:29"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22"/>
      <c r="V75" s="161"/>
      <c r="W75" s="22"/>
      <c r="X75" s="22"/>
      <c r="Y75" s="161"/>
      <c r="Z75" s="161"/>
      <c r="AA75" s="22"/>
      <c r="AB75" s="22"/>
      <c r="AC75" s="22"/>
    </row>
    <row r="76" spans="5:29"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22"/>
      <c r="V76" s="161"/>
      <c r="W76" s="161"/>
      <c r="X76" s="22"/>
      <c r="Y76" s="161"/>
      <c r="Z76" s="22"/>
      <c r="AA76" s="22"/>
      <c r="AB76" s="22"/>
      <c r="AC76" s="22"/>
    </row>
    <row r="77" spans="5:29">
      <c r="U77" s="22"/>
      <c r="V77" s="161"/>
      <c r="W77" s="161"/>
      <c r="X77" s="22"/>
      <c r="Y77" s="161"/>
      <c r="Z77" s="22"/>
      <c r="AA77" s="22"/>
      <c r="AB77" s="22"/>
      <c r="AC77" s="22"/>
    </row>
    <row r="78" spans="5:29">
      <c r="U78" s="22"/>
      <c r="V78" s="161"/>
      <c r="W78" s="161"/>
      <c r="X78" s="22"/>
      <c r="Y78" s="161"/>
      <c r="Z78" s="22"/>
      <c r="AA78" s="22"/>
      <c r="AB78" s="22"/>
      <c r="AC78" s="22"/>
    </row>
    <row r="79" spans="5:29">
      <c r="U79" s="22"/>
      <c r="V79" s="161"/>
      <c r="W79" s="22"/>
      <c r="X79" s="22"/>
      <c r="Y79" s="161"/>
      <c r="Z79" s="161"/>
      <c r="AA79" s="22"/>
      <c r="AB79" s="22"/>
      <c r="AC79" s="22"/>
    </row>
    <row r="80" spans="5:29">
      <c r="U80" s="22"/>
      <c r="V80" s="161"/>
      <c r="W80" s="161"/>
      <c r="X80" s="22"/>
      <c r="Y80" s="161"/>
      <c r="Z80" s="22"/>
      <c r="AA80" s="22"/>
      <c r="AB80" s="22"/>
      <c r="AC80" s="22"/>
    </row>
    <row r="81" spans="21:29">
      <c r="U81" s="22"/>
      <c r="V81" s="161"/>
      <c r="W81" s="161"/>
      <c r="X81" s="22"/>
      <c r="Y81" s="161"/>
      <c r="Z81" s="22"/>
      <c r="AA81" s="22"/>
      <c r="AB81" s="22"/>
      <c r="AC81" s="22"/>
    </row>
    <row r="82" spans="21:29">
      <c r="U82" s="22"/>
      <c r="V82" s="161"/>
      <c r="W82" s="161"/>
      <c r="X82" s="22"/>
      <c r="Y82" s="22"/>
      <c r="Z82" s="22"/>
      <c r="AA82" s="161"/>
      <c r="AB82" s="22"/>
      <c r="AC82" s="22"/>
    </row>
    <row r="83" spans="21:29">
      <c r="U83" s="22"/>
      <c r="V83" s="161"/>
      <c r="W83" s="22"/>
      <c r="X83" s="22"/>
      <c r="Y83" s="161"/>
      <c r="Z83" s="22"/>
      <c r="AA83" s="22"/>
      <c r="AB83" s="22"/>
      <c r="AC83" s="22"/>
    </row>
    <row r="84" spans="21:29">
      <c r="U84" s="22"/>
      <c r="V84" s="161"/>
      <c r="W84" s="161"/>
      <c r="X84" s="22"/>
      <c r="Y84" s="161"/>
      <c r="Z84" s="22"/>
      <c r="AA84" s="22"/>
      <c r="AB84" s="22"/>
      <c r="AC84" s="22"/>
    </row>
    <row r="85" spans="21:29">
      <c r="U85" s="22"/>
      <c r="V85" s="161"/>
      <c r="W85" s="161"/>
      <c r="X85" s="22"/>
      <c r="Y85" s="161"/>
      <c r="Z85" s="22"/>
      <c r="AA85" s="22"/>
      <c r="AB85" s="22"/>
      <c r="AC85" s="22"/>
    </row>
    <row r="86" spans="21:29">
      <c r="U86" s="22"/>
      <c r="V86" s="161"/>
      <c r="W86" s="161"/>
      <c r="X86" s="22"/>
      <c r="Y86" s="22"/>
      <c r="Z86" s="161"/>
      <c r="AA86" s="22"/>
      <c r="AB86" s="22"/>
      <c r="AC86" s="22"/>
    </row>
    <row r="87" spans="21:29">
      <c r="U87" s="22"/>
      <c r="V87" s="161"/>
      <c r="W87" s="22"/>
      <c r="X87" s="22"/>
      <c r="Y87" s="161"/>
      <c r="Z87" s="22"/>
      <c r="AA87" s="22"/>
      <c r="AB87" s="22"/>
      <c r="AC87" s="22"/>
    </row>
    <row r="88" spans="21:29">
      <c r="U88" s="22"/>
      <c r="V88" s="161"/>
      <c r="W88" s="161"/>
      <c r="X88" s="22"/>
      <c r="Y88" s="161"/>
      <c r="Z88" s="22"/>
      <c r="AA88" s="22"/>
      <c r="AB88" s="22"/>
      <c r="AC88" s="22"/>
    </row>
    <row r="89" spans="21:29">
      <c r="U89" s="22"/>
      <c r="V89" s="161"/>
      <c r="W89" s="161"/>
      <c r="X89" s="22"/>
      <c r="Y89" s="22"/>
      <c r="Z89" s="161"/>
      <c r="AA89" s="22"/>
      <c r="AB89" s="22"/>
      <c r="AC89" s="22"/>
    </row>
  </sheetData>
  <mergeCells count="4">
    <mergeCell ref="B33:E33"/>
    <mergeCell ref="F33:I33"/>
    <mergeCell ref="J33:M33"/>
    <mergeCell ref="N33:P33"/>
  </mergeCells>
  <hyperlinks>
    <hyperlink ref="A57" r:id="rId1" xr:uid="{8C42C213-8A91-4544-BF37-3A6951967717}"/>
    <hyperlink ref="A58" r:id="rId2" xr:uid="{E1973789-175D-4C8E-BE70-47EE86BCDF09}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C0F6-BE05-442C-9D86-AEB1266A3B8A}">
  <dimension ref="A1:AC89"/>
  <sheetViews>
    <sheetView zoomScale="94" zoomScaleNormal="94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N51" sqref="N51"/>
    </sheetView>
  </sheetViews>
  <sheetFormatPr defaultColWidth="8.7109375" defaultRowHeight="15"/>
  <cols>
    <col min="1" max="1" width="57.7109375" style="86" customWidth="1"/>
    <col min="2" max="2" width="14" style="86" customWidth="1"/>
    <col min="3" max="3" width="12" style="86" customWidth="1"/>
    <col min="4" max="4" width="12.85546875" style="86" customWidth="1"/>
    <col min="5" max="5" width="11.7109375" style="86" customWidth="1"/>
    <col min="6" max="8" width="12.42578125" style="86" customWidth="1"/>
    <col min="9" max="12" width="11.140625" style="86" bestFit="1" customWidth="1"/>
    <col min="13" max="13" width="12.140625" style="86" bestFit="1" customWidth="1"/>
    <col min="14" max="14" width="11.140625" style="86" bestFit="1" customWidth="1"/>
    <col min="15" max="15" width="8.85546875" style="86" bestFit="1" customWidth="1"/>
    <col min="16" max="16" width="10.42578125" style="86" bestFit="1" customWidth="1"/>
    <col min="17" max="17" width="10.28515625" style="86" customWidth="1"/>
    <col min="18" max="18" width="10" style="86" bestFit="1" customWidth="1"/>
    <col min="19" max="16384" width="8.7109375" style="86"/>
  </cols>
  <sheetData>
    <row r="1" spans="1:21">
      <c r="A1" s="48" t="s">
        <v>16</v>
      </c>
      <c r="B1" s="87" t="s">
        <v>198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>
      <c r="A2" s="43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.75">
      <c r="A3" s="161"/>
      <c r="B3" s="19">
        <v>2019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>
        <v>2020</v>
      </c>
      <c r="O3" s="19"/>
      <c r="P3" s="19"/>
      <c r="Q3" s="19"/>
      <c r="R3" s="161"/>
      <c r="S3" s="161"/>
      <c r="T3" s="161"/>
      <c r="U3" s="161"/>
    </row>
    <row r="4" spans="1:21">
      <c r="A4" s="87" t="s">
        <v>93</v>
      </c>
      <c r="B4" s="87" t="s">
        <v>12</v>
      </c>
      <c r="C4" s="87" t="s">
        <v>1</v>
      </c>
      <c r="D4" s="87" t="s">
        <v>2</v>
      </c>
      <c r="E4" s="87" t="s">
        <v>3</v>
      </c>
      <c r="F4" s="87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161" t="s">
        <v>12</v>
      </c>
      <c r="O4" s="161" t="s">
        <v>1</v>
      </c>
      <c r="P4" s="161" t="s">
        <v>2</v>
      </c>
      <c r="Q4" s="161" t="s">
        <v>3</v>
      </c>
      <c r="R4" s="161" t="s">
        <v>4</v>
      </c>
      <c r="S4" s="161" t="s">
        <v>5</v>
      </c>
      <c r="T4" s="161" t="s">
        <v>13</v>
      </c>
      <c r="U4" s="161" t="s">
        <v>7</v>
      </c>
    </row>
    <row r="5" spans="1:21" s="161" customFormat="1">
      <c r="A5" s="87" t="s">
        <v>349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1" s="161" customFormat="1">
      <c r="A6" s="25" t="s">
        <v>265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2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13"/>
    </row>
    <row r="8" spans="1:21" ht="15.75">
      <c r="A8" s="7" t="s">
        <v>350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38"/>
    </row>
    <row r="9" spans="1:21" ht="15.75">
      <c r="A9" s="1" t="s">
        <v>97</v>
      </c>
      <c r="B9" s="152">
        <v>1780</v>
      </c>
      <c r="C9" s="152">
        <v>90</v>
      </c>
      <c r="D9" s="152">
        <v>240</v>
      </c>
      <c r="E9" s="152">
        <v>1975</v>
      </c>
      <c r="F9" s="152">
        <v>1389</v>
      </c>
      <c r="G9" s="152">
        <v>606</v>
      </c>
      <c r="H9" s="152">
        <v>5752</v>
      </c>
      <c r="I9" s="152">
        <v>10212</v>
      </c>
      <c r="J9" s="152">
        <v>198.59</v>
      </c>
      <c r="K9" s="152">
        <v>1351.8060000000003</v>
      </c>
      <c r="L9" s="152">
        <v>1608.355</v>
      </c>
      <c r="M9" s="152">
        <v>1424.3040000000001</v>
      </c>
      <c r="N9" s="145">
        <v>1163</v>
      </c>
      <c r="O9" s="145">
        <v>701</v>
      </c>
      <c r="P9" s="145">
        <v>7429</v>
      </c>
      <c r="Q9" s="145">
        <v>226</v>
      </c>
      <c r="R9" s="161"/>
      <c r="S9" s="161"/>
      <c r="T9" s="161"/>
      <c r="U9" s="138"/>
    </row>
    <row r="10" spans="1:21" ht="15.75">
      <c r="A10" s="1" t="s">
        <v>98</v>
      </c>
      <c r="B10" s="9">
        <v>10058</v>
      </c>
      <c r="C10" s="9">
        <v>14069</v>
      </c>
      <c r="D10" s="9">
        <v>16818</v>
      </c>
      <c r="E10" s="9">
        <v>12186</v>
      </c>
      <c r="F10" s="9">
        <v>17892</v>
      </c>
      <c r="G10" s="9">
        <v>16850</v>
      </c>
      <c r="H10" s="9">
        <v>17161</v>
      </c>
      <c r="I10" s="9">
        <v>22669</v>
      </c>
      <c r="J10" s="9">
        <v>17783.419000000002</v>
      </c>
      <c r="K10" s="9">
        <v>17116.698000000004</v>
      </c>
      <c r="L10" s="9">
        <v>21956.758000000002</v>
      </c>
      <c r="M10" s="132">
        <v>22352</v>
      </c>
      <c r="N10" s="149">
        <v>11517</v>
      </c>
      <c r="O10" s="9">
        <v>15653</v>
      </c>
      <c r="P10" s="9">
        <v>16914</v>
      </c>
      <c r="Q10" s="9">
        <v>12026</v>
      </c>
      <c r="R10" s="161"/>
      <c r="S10" s="161"/>
      <c r="T10" s="141"/>
      <c r="U10" s="138"/>
    </row>
    <row r="11" spans="1:21" ht="15.75">
      <c r="A11" s="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13"/>
      <c r="N11" s="139"/>
      <c r="O11" s="161"/>
      <c r="P11" s="161"/>
      <c r="Q11" s="161"/>
      <c r="R11" s="161"/>
      <c r="S11" s="161"/>
      <c r="T11" s="144"/>
      <c r="U11" s="138"/>
    </row>
    <row r="12" spans="1:21" ht="15.75">
      <c r="A12" s="7" t="s">
        <v>351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40"/>
      <c r="N12" s="139"/>
      <c r="O12" s="29"/>
      <c r="P12" s="29"/>
      <c r="Q12" s="29"/>
      <c r="R12" s="161"/>
      <c r="S12" s="161"/>
      <c r="T12" s="144"/>
      <c r="U12" s="138"/>
    </row>
    <row r="13" spans="1:21" ht="15.7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61"/>
      <c r="R13" s="161"/>
      <c r="S13" s="161"/>
      <c r="T13" s="144"/>
      <c r="U13" s="138"/>
    </row>
    <row r="14" spans="1:21" ht="15.75">
      <c r="A14" s="7" t="s">
        <v>352</v>
      </c>
      <c r="B14" s="89"/>
      <c r="C14" s="89"/>
      <c r="D14" s="89"/>
      <c r="E14" s="89"/>
      <c r="F14" s="8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61"/>
      <c r="S14" s="161"/>
      <c r="T14" s="144"/>
      <c r="U14" s="138"/>
    </row>
    <row r="15" spans="1:21" ht="15.75">
      <c r="A15" s="8" t="s">
        <v>250</v>
      </c>
      <c r="B15" s="31"/>
      <c r="C15" s="31"/>
      <c r="D15" s="31"/>
      <c r="E15" s="31"/>
      <c r="F15" s="31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  <c r="R15" s="161"/>
      <c r="S15" s="161"/>
      <c r="T15" s="144"/>
      <c r="U15" s="138"/>
    </row>
    <row r="16" spans="1:21" ht="15.75">
      <c r="A16" s="8" t="s">
        <v>251</v>
      </c>
      <c r="B16" s="31"/>
      <c r="C16" s="31"/>
      <c r="D16" s="31"/>
      <c r="E16" s="31"/>
      <c r="F16" s="31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161"/>
      <c r="S16" s="161"/>
      <c r="T16" s="144"/>
      <c r="U16" s="138"/>
    </row>
    <row r="17" spans="1:29">
      <c r="A17" s="7" t="s">
        <v>234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44"/>
      <c r="U17" s="161"/>
    </row>
    <row r="18" spans="1:29">
      <c r="A18" s="7" t="s">
        <v>353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44"/>
      <c r="U18" s="161"/>
    </row>
    <row r="19" spans="1:29" ht="16.5">
      <c r="A19" s="1" t="s">
        <v>237</v>
      </c>
      <c r="B19" s="161">
        <v>10128</v>
      </c>
      <c r="C19" s="161">
        <v>7608</v>
      </c>
      <c r="D19" s="161">
        <v>10659</v>
      </c>
      <c r="E19" s="161">
        <v>13739</v>
      </c>
      <c r="F19" s="161">
        <v>14430</v>
      </c>
      <c r="G19" s="161">
        <v>15928</v>
      </c>
      <c r="H19" s="161">
        <v>18612</v>
      </c>
      <c r="I19" s="161">
        <v>18464</v>
      </c>
      <c r="J19" s="161">
        <v>17913</v>
      </c>
      <c r="K19" s="161">
        <v>16092</v>
      </c>
      <c r="L19" s="161">
        <v>13410</v>
      </c>
      <c r="M19" s="90">
        <v>14567</v>
      </c>
      <c r="N19" s="277">
        <v>9986</v>
      </c>
      <c r="O19" s="277">
        <v>8928</v>
      </c>
      <c r="P19" s="277">
        <v>5814</v>
      </c>
      <c r="Q19" s="161"/>
      <c r="R19" s="161"/>
      <c r="S19" s="161"/>
      <c r="T19" s="144"/>
      <c r="U19" s="161"/>
    </row>
    <row r="20" spans="1:29" ht="16.5">
      <c r="A20" s="1" t="s">
        <v>252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277">
        <v>8928</v>
      </c>
      <c r="O20" s="84"/>
      <c r="P20" s="278"/>
      <c r="Q20" s="161"/>
      <c r="R20" s="161"/>
      <c r="S20" s="161"/>
      <c r="T20" s="144"/>
      <c r="U20" s="161"/>
    </row>
    <row r="21" spans="1:29" ht="16.5">
      <c r="A21" s="3" t="s">
        <v>253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277">
        <v>5814</v>
      </c>
      <c r="O21" s="278"/>
      <c r="P21" s="278"/>
      <c r="Q21" s="161"/>
      <c r="R21" s="161"/>
      <c r="S21" s="161"/>
      <c r="T21" s="144"/>
      <c r="U21" s="161"/>
    </row>
    <row r="22" spans="1:29" ht="15.75">
      <c r="A22" s="16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78"/>
      <c r="O22" s="278"/>
      <c r="P22" s="278"/>
      <c r="Q22" s="161"/>
      <c r="R22" s="161"/>
      <c r="S22" s="161"/>
      <c r="T22" s="141"/>
      <c r="U22" s="161"/>
    </row>
    <row r="23" spans="1:29" ht="15.75">
      <c r="A23" s="3" t="s">
        <v>340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278"/>
      <c r="O23" s="278"/>
      <c r="P23" s="278"/>
      <c r="Q23" s="161"/>
      <c r="R23" s="161"/>
      <c r="S23" s="161"/>
      <c r="T23" s="141"/>
      <c r="U23" s="161"/>
    </row>
    <row r="24" spans="1:29">
      <c r="A24" s="275" t="s">
        <v>157</v>
      </c>
      <c r="B24" s="161"/>
      <c r="C24" s="161"/>
      <c r="D24" s="186"/>
      <c r="E24" s="161"/>
      <c r="F24" s="161"/>
      <c r="G24" s="161"/>
      <c r="H24" s="161"/>
      <c r="I24" s="161"/>
      <c r="J24" s="161"/>
      <c r="K24" s="161"/>
      <c r="L24" s="161"/>
      <c r="M24" s="161"/>
      <c r="N24" s="279">
        <v>8418</v>
      </c>
      <c r="O24" s="279">
        <v>7883</v>
      </c>
      <c r="P24" s="279">
        <v>7805</v>
      </c>
      <c r="Q24" s="161"/>
      <c r="R24" s="161"/>
      <c r="S24" s="161"/>
      <c r="T24" s="113"/>
      <c r="U24" s="161"/>
    </row>
    <row r="25" spans="1:29">
      <c r="A25" s="275" t="s">
        <v>254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83"/>
      <c r="P25" s="161"/>
      <c r="Q25" s="161"/>
      <c r="R25" s="161"/>
      <c r="S25" s="161"/>
      <c r="T25" s="161"/>
      <c r="U25" s="161"/>
    </row>
    <row r="26" spans="1:29">
      <c r="A26" s="3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</row>
    <row r="27" spans="1:29" ht="18.75">
      <c r="A27" s="37" t="s">
        <v>255</v>
      </c>
      <c r="B27" s="37" t="s">
        <v>255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61"/>
      <c r="R27" s="161"/>
      <c r="S27" s="161"/>
      <c r="T27" s="161"/>
      <c r="U27" s="161"/>
    </row>
    <row r="28" spans="1:29" ht="20.25">
      <c r="A28" s="161"/>
      <c r="B28" s="353">
        <v>2016</v>
      </c>
      <c r="C28" s="353"/>
      <c r="D28" s="353"/>
      <c r="E28" s="353"/>
      <c r="F28" s="353">
        <v>2017</v>
      </c>
      <c r="G28" s="353"/>
      <c r="H28" s="353"/>
      <c r="I28" s="353"/>
      <c r="J28" s="353">
        <v>2018</v>
      </c>
      <c r="K28" s="353"/>
      <c r="L28" s="353"/>
      <c r="M28" s="353"/>
      <c r="N28" s="353">
        <v>2019</v>
      </c>
      <c r="O28" s="353"/>
      <c r="P28" s="353"/>
      <c r="Q28" s="161"/>
      <c r="R28" s="87">
        <v>2020</v>
      </c>
      <c r="S28" s="161"/>
      <c r="T28" s="161"/>
      <c r="U28" s="161"/>
    </row>
    <row r="29" spans="1:29">
      <c r="A29" s="1"/>
      <c r="B29" s="87" t="s">
        <v>39</v>
      </c>
      <c r="C29" s="87" t="s">
        <v>40</v>
      </c>
      <c r="D29" s="87" t="s">
        <v>41</v>
      </c>
      <c r="E29" s="87" t="s">
        <v>42</v>
      </c>
      <c r="F29" s="87" t="s">
        <v>39</v>
      </c>
      <c r="G29" s="87" t="s">
        <v>40</v>
      </c>
      <c r="H29" s="87" t="s">
        <v>41</v>
      </c>
      <c r="I29" s="87" t="s">
        <v>42</v>
      </c>
      <c r="J29" s="87" t="s">
        <v>39</v>
      </c>
      <c r="K29" s="87" t="s">
        <v>40</v>
      </c>
      <c r="L29" s="87" t="s">
        <v>41</v>
      </c>
      <c r="M29" s="87" t="s">
        <v>42</v>
      </c>
      <c r="N29" s="87" t="s">
        <v>39</v>
      </c>
      <c r="O29" s="87" t="s">
        <v>40</v>
      </c>
      <c r="P29" s="87" t="s">
        <v>41</v>
      </c>
      <c r="Q29" s="87" t="s">
        <v>42</v>
      </c>
      <c r="R29" s="87" t="s">
        <v>39</v>
      </c>
      <c r="S29" s="161"/>
      <c r="T29" s="161"/>
      <c r="U29" s="161"/>
    </row>
    <row r="30" spans="1:29">
      <c r="A30" s="3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22"/>
      <c r="V30" s="161"/>
      <c r="W30" s="22"/>
      <c r="X30" s="22"/>
      <c r="Y30" s="161"/>
      <c r="Z30" s="161"/>
      <c r="AA30" s="22"/>
      <c r="AB30" s="22"/>
      <c r="AC30" s="161"/>
    </row>
    <row r="31" spans="1:29">
      <c r="A31" s="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22"/>
      <c r="U31" s="161"/>
      <c r="V31" s="161"/>
      <c r="W31" s="22"/>
      <c r="X31" s="161"/>
      <c r="Y31" s="22"/>
      <c r="Z31" s="22"/>
      <c r="AA31" s="22"/>
      <c r="AB31" s="161"/>
      <c r="AC31" s="161"/>
    </row>
    <row r="32" spans="1:29">
      <c r="A32" s="3" t="s">
        <v>354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22"/>
      <c r="U32" s="161"/>
      <c r="V32" s="161"/>
      <c r="W32" s="22"/>
      <c r="X32" s="161"/>
      <c r="Y32" s="22"/>
      <c r="Z32" s="22"/>
      <c r="AA32" s="22"/>
      <c r="AB32" s="161"/>
      <c r="AC32" s="161"/>
    </row>
    <row r="33" spans="1:29">
      <c r="A33" s="32" t="s">
        <v>266</v>
      </c>
      <c r="B33" s="161"/>
      <c r="C33" s="161"/>
      <c r="D33" s="161"/>
      <c r="E33" s="161"/>
      <c r="F33" s="161"/>
      <c r="G33" s="32"/>
      <c r="H33" s="32"/>
      <c r="I33" s="32"/>
      <c r="J33" s="32"/>
      <c r="K33" s="32"/>
      <c r="L33" s="32"/>
      <c r="M33" s="32"/>
      <c r="N33" s="32">
        <v>21190</v>
      </c>
      <c r="O33" s="32">
        <v>28437</v>
      </c>
      <c r="P33" s="32">
        <v>29936</v>
      </c>
      <c r="Q33" s="32">
        <v>29826</v>
      </c>
      <c r="R33" s="109">
        <v>24106</v>
      </c>
      <c r="S33" s="22"/>
      <c r="T33" s="22"/>
      <c r="U33" s="161"/>
      <c r="V33" s="22"/>
      <c r="W33" s="161"/>
      <c r="X33" s="22"/>
      <c r="Y33" s="22"/>
      <c r="Z33" s="22"/>
      <c r="AA33" s="22"/>
      <c r="AB33" s="161"/>
      <c r="AC33" s="22"/>
    </row>
    <row r="34" spans="1:29">
      <c r="A34" s="1" t="s">
        <v>257</v>
      </c>
      <c r="B34" s="161"/>
      <c r="C34" s="161"/>
      <c r="D34" s="161"/>
      <c r="E34" s="161"/>
      <c r="F34" s="16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61"/>
      <c r="T34" s="22"/>
      <c r="U34" s="22"/>
      <c r="V34" s="161"/>
      <c r="W34" s="22"/>
      <c r="X34" s="22"/>
      <c r="Y34" s="161"/>
      <c r="Z34" s="22"/>
      <c r="AA34" s="22"/>
      <c r="AB34" s="22"/>
      <c r="AC34" s="161"/>
    </row>
    <row r="35" spans="1:29">
      <c r="A35" s="1" t="s">
        <v>258</v>
      </c>
      <c r="B35" s="161"/>
      <c r="C35" s="161"/>
      <c r="D35" s="161"/>
      <c r="E35" s="161"/>
      <c r="F35" s="16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161"/>
      <c r="T35" s="22"/>
      <c r="U35" s="22"/>
      <c r="V35" s="161"/>
      <c r="W35" s="22"/>
      <c r="X35" s="161"/>
      <c r="Y35" s="22"/>
      <c r="Z35" s="22"/>
      <c r="AA35" s="22"/>
      <c r="AB35" s="161"/>
      <c r="AC35" s="161"/>
    </row>
    <row r="36" spans="1:29">
      <c r="A36" s="3" t="s">
        <v>259</v>
      </c>
      <c r="B36" s="161"/>
      <c r="C36" s="161"/>
      <c r="D36" s="161"/>
      <c r="E36" s="161"/>
      <c r="F36" s="161"/>
      <c r="G36" s="32"/>
      <c r="H36" s="32"/>
      <c r="I36" s="32"/>
      <c r="J36" s="32"/>
      <c r="K36" s="32"/>
      <c r="L36" s="32"/>
      <c r="M36" s="32"/>
      <c r="N36" s="32">
        <v>14067</v>
      </c>
      <c r="O36" s="32">
        <v>18790</v>
      </c>
      <c r="P36" s="32">
        <v>19511</v>
      </c>
      <c r="Q36" s="32">
        <v>19467</v>
      </c>
      <c r="R36" s="32">
        <v>17804</v>
      </c>
      <c r="S36" s="161"/>
      <c r="T36" s="22"/>
      <c r="U36" s="22"/>
      <c r="V36" s="161"/>
      <c r="W36" s="22"/>
      <c r="X36" s="22"/>
      <c r="Y36" s="22"/>
      <c r="Z36" s="22"/>
      <c r="AA36" s="22"/>
      <c r="AB36" s="22"/>
      <c r="AC36" s="161"/>
    </row>
    <row r="37" spans="1:29">
      <c r="A37" s="24"/>
      <c r="B37" s="161"/>
      <c r="C37" s="161"/>
      <c r="D37" s="161"/>
      <c r="E37" s="161"/>
      <c r="F37" s="16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2"/>
      <c r="T37" s="22"/>
      <c r="U37" s="22"/>
      <c r="V37" s="22"/>
      <c r="W37" s="22"/>
      <c r="X37" s="22"/>
      <c r="Y37" s="161"/>
      <c r="Z37" s="22"/>
      <c r="AA37" s="22"/>
      <c r="AB37" s="161"/>
      <c r="AC37" s="22"/>
    </row>
    <row r="38" spans="1:29">
      <c r="A38" s="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>
        <v>243726</v>
      </c>
      <c r="O38" s="161">
        <v>274116</v>
      </c>
      <c r="P38" s="161">
        <v>288765</v>
      </c>
      <c r="Q38" s="161">
        <v>310346</v>
      </c>
      <c r="R38" s="161"/>
      <c r="S38" s="161"/>
      <c r="T38" s="22"/>
      <c r="U38" s="22"/>
      <c r="V38" s="161"/>
      <c r="W38" s="22"/>
      <c r="X38" s="22"/>
      <c r="Y38" s="22"/>
      <c r="Z38" s="22"/>
      <c r="AA38" s="22"/>
      <c r="AB38" s="161"/>
      <c r="AC38" s="161"/>
    </row>
    <row r="39" spans="1:29">
      <c r="A39" s="3" t="s">
        <v>355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22"/>
      <c r="T39" s="22"/>
      <c r="U39" s="22"/>
      <c r="V39" s="22"/>
      <c r="W39" s="22"/>
      <c r="X39" s="161"/>
      <c r="Y39" s="22"/>
      <c r="Z39" s="22"/>
      <c r="AA39" s="22"/>
      <c r="AB39" s="22"/>
      <c r="AC39" s="22"/>
    </row>
    <row r="40" spans="1:29" s="154" customFormat="1">
      <c r="A40" s="24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22"/>
      <c r="T40" s="22"/>
      <c r="U40" s="22"/>
      <c r="V40" s="22"/>
      <c r="W40" s="22"/>
      <c r="X40" s="161"/>
      <c r="Y40" s="22"/>
      <c r="Z40" s="22"/>
      <c r="AA40" s="22"/>
      <c r="AB40" s="22"/>
      <c r="AC40" s="22"/>
    </row>
    <row r="41" spans="1:29">
      <c r="A41" s="3" t="s">
        <v>356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>
        <v>28395</v>
      </c>
      <c r="O41" s="161">
        <v>44097</v>
      </c>
      <c r="P41" s="161">
        <v>54989</v>
      </c>
      <c r="Q41" s="91">
        <v>44069</v>
      </c>
      <c r="R41" s="91">
        <v>18914</v>
      </c>
      <c r="S41" s="161">
        <v>4.4042654028436017</v>
      </c>
      <c r="T41" s="161"/>
      <c r="U41" s="22"/>
      <c r="V41" s="22"/>
      <c r="W41" s="22"/>
      <c r="X41" s="22"/>
      <c r="Y41" s="22"/>
      <c r="Z41" s="22"/>
      <c r="AA41" s="22"/>
      <c r="AB41" s="22"/>
      <c r="AC41" s="161"/>
    </row>
    <row r="42" spans="1:29">
      <c r="A42" s="3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88"/>
      <c r="R42" s="88"/>
      <c r="S42" s="161"/>
      <c r="T42" s="161"/>
      <c r="U42" s="22"/>
      <c r="V42" s="22"/>
      <c r="W42" s="22"/>
      <c r="X42" s="22"/>
      <c r="Y42" s="22"/>
      <c r="Z42" s="22"/>
      <c r="AA42" s="22"/>
      <c r="AB42" s="22"/>
      <c r="AC42" s="161"/>
    </row>
    <row r="43" spans="1:29" s="161" customFormat="1">
      <c r="A43" s="3" t="s">
        <v>357</v>
      </c>
      <c r="Q43" s="88"/>
      <c r="R43" s="88"/>
      <c r="U43" s="22"/>
      <c r="V43" s="22"/>
      <c r="W43" s="22"/>
      <c r="X43" s="22"/>
      <c r="Y43" s="22"/>
      <c r="Z43" s="22"/>
      <c r="AA43" s="22"/>
      <c r="AB43" s="22"/>
    </row>
    <row r="44" spans="1:29">
      <c r="A44" s="39" t="s">
        <v>24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>
        <f>(B9+C9+D9)</f>
        <v>2110</v>
      </c>
      <c r="O44" s="161">
        <f>(E9+F9+G9)</f>
        <v>3970</v>
      </c>
      <c r="P44" s="161">
        <f>(H9+I9+J9)</f>
        <v>16162.59</v>
      </c>
      <c r="Q44" s="88">
        <f>(K9+L9+M9)</f>
        <v>4384.4650000000001</v>
      </c>
      <c r="R44" s="88">
        <f>(N9+O9+P9)</f>
        <v>9293</v>
      </c>
      <c r="S44" s="161">
        <f>(R44/Q44)</f>
        <v>2.1195288364714964</v>
      </c>
      <c r="T44" s="161"/>
      <c r="U44" s="22"/>
      <c r="V44" s="22"/>
      <c r="W44" s="22"/>
      <c r="X44" s="22"/>
      <c r="Y44" s="22"/>
      <c r="Z44" s="22"/>
      <c r="AA44" s="22"/>
      <c r="AB44" s="22"/>
      <c r="AC44" s="161"/>
    </row>
    <row r="45" spans="1:29">
      <c r="A45" s="39" t="s">
        <v>26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>
        <f>(B10+C10+D10)</f>
        <v>40945</v>
      </c>
      <c r="O45" s="161">
        <f>(E10+F10+G10)</f>
        <v>46928</v>
      </c>
      <c r="P45" s="161">
        <f>(H10+I10+J10)</f>
        <v>57613.419000000002</v>
      </c>
      <c r="Q45" s="88">
        <f>(K10+L10+M10)</f>
        <v>61425.456000000006</v>
      </c>
      <c r="R45" s="88">
        <f>(N10+O10+P10)</f>
        <v>44084</v>
      </c>
      <c r="S45" s="161"/>
      <c r="T45" s="161"/>
      <c r="U45" s="22"/>
      <c r="V45" s="22"/>
      <c r="W45" s="22"/>
      <c r="X45" s="22"/>
      <c r="Y45" s="22"/>
      <c r="Z45" s="22"/>
      <c r="AA45" s="22"/>
      <c r="AB45" s="22"/>
      <c r="AC45" s="161"/>
    </row>
    <row r="46" spans="1:29">
      <c r="A46" s="3"/>
      <c r="B46" s="161"/>
      <c r="C46" s="161"/>
      <c r="D46" s="161"/>
      <c r="E46" s="161"/>
      <c r="F46" s="161"/>
      <c r="G46" s="161"/>
      <c r="H46" s="161"/>
      <c r="I46" s="161"/>
      <c r="J46" s="161"/>
      <c r="K46" s="88"/>
      <c r="L46" s="88"/>
      <c r="M46" s="88"/>
      <c r="N46" s="161"/>
      <c r="O46" s="161"/>
      <c r="P46" s="161"/>
      <c r="Q46" s="161"/>
      <c r="R46" s="161"/>
      <c r="S46" s="161"/>
      <c r="T46" s="161"/>
      <c r="U46" s="22"/>
      <c r="V46" s="22"/>
      <c r="W46" s="22"/>
      <c r="X46" s="22"/>
      <c r="Y46" s="22"/>
      <c r="Z46" s="22"/>
      <c r="AA46" s="22"/>
      <c r="AB46" s="22"/>
      <c r="AC46" s="161"/>
    </row>
    <row r="47" spans="1:29">
      <c r="A47" s="3" t="s">
        <v>358</v>
      </c>
      <c r="B47" s="161"/>
      <c r="C47" s="161"/>
      <c r="D47" s="161"/>
      <c r="E47" s="88"/>
      <c r="F47" s="88"/>
      <c r="G47" s="88"/>
      <c r="H47" s="88"/>
      <c r="I47" s="161"/>
      <c r="J47" s="88"/>
      <c r="K47" s="88"/>
      <c r="L47" s="161"/>
      <c r="M47" s="88"/>
      <c r="N47" s="161">
        <v>261854</v>
      </c>
      <c r="O47" s="161">
        <v>259218</v>
      </c>
      <c r="P47" s="161">
        <v>269113</v>
      </c>
      <c r="Q47" s="161">
        <v>274709</v>
      </c>
      <c r="R47" s="161"/>
      <c r="S47" s="161"/>
      <c r="T47" s="161"/>
      <c r="U47" s="22"/>
      <c r="V47" s="22"/>
      <c r="W47" s="22"/>
      <c r="X47" s="22"/>
      <c r="Y47" s="22"/>
      <c r="Z47" s="22"/>
      <c r="AA47" s="22"/>
      <c r="AB47" s="22"/>
      <c r="AC47" s="161"/>
    </row>
    <row r="48" spans="1:29">
      <c r="A48" s="3" t="s">
        <v>359</v>
      </c>
      <c r="B48" s="161"/>
      <c r="C48" s="161"/>
      <c r="D48" s="161"/>
      <c r="E48" s="88"/>
      <c r="F48" s="161"/>
      <c r="G48" s="88"/>
      <c r="H48" s="88"/>
      <c r="I48" s="161"/>
      <c r="J48" s="161"/>
      <c r="K48" s="88"/>
      <c r="L48" s="88"/>
      <c r="M48" s="88"/>
      <c r="N48" s="161">
        <v>229286</v>
      </c>
      <c r="O48" s="161">
        <v>228209</v>
      </c>
      <c r="P48" s="161">
        <v>226203</v>
      </c>
      <c r="Q48" s="161">
        <v>229049</v>
      </c>
      <c r="R48" s="161"/>
      <c r="S48" s="161"/>
      <c r="T48" s="161"/>
      <c r="U48" s="22"/>
      <c r="V48" s="22"/>
      <c r="W48" s="22"/>
      <c r="X48" s="22"/>
      <c r="Y48" s="22"/>
      <c r="Z48" s="22"/>
      <c r="AA48" s="22"/>
      <c r="AB48" s="22"/>
      <c r="AC48" s="161"/>
    </row>
    <row r="49" spans="1:29">
      <c r="A49" s="161"/>
      <c r="B49" s="161"/>
      <c r="C49" s="161"/>
      <c r="D49" s="161"/>
      <c r="E49" s="88"/>
      <c r="F49" s="161"/>
      <c r="G49" s="88"/>
      <c r="H49" s="88"/>
      <c r="I49" s="161"/>
      <c r="J49" s="161"/>
      <c r="K49" s="88"/>
      <c r="L49" s="88"/>
      <c r="M49" s="88"/>
      <c r="N49" s="161"/>
      <c r="O49" s="161"/>
      <c r="P49" s="161"/>
      <c r="Q49" s="161"/>
      <c r="R49" s="161"/>
      <c r="S49" s="161"/>
      <c r="T49" s="161"/>
      <c r="U49" s="22"/>
      <c r="V49" s="22"/>
      <c r="W49" s="22"/>
      <c r="X49" s="22"/>
      <c r="Y49" s="22"/>
      <c r="Z49" s="22"/>
      <c r="AA49" s="22"/>
      <c r="AB49" s="22"/>
      <c r="AC49" s="161"/>
    </row>
    <row r="50" spans="1:29">
      <c r="A50" s="3" t="s">
        <v>360</v>
      </c>
      <c r="B50" s="161"/>
      <c r="C50" s="161"/>
      <c r="D50" s="161"/>
      <c r="E50" s="88"/>
      <c r="F50" s="161"/>
      <c r="G50" s="88"/>
      <c r="H50" s="88"/>
      <c r="I50" s="161"/>
      <c r="J50" s="161"/>
      <c r="K50" s="88"/>
      <c r="L50" s="161"/>
      <c r="M50" s="88"/>
      <c r="N50" s="161"/>
      <c r="O50" s="161"/>
      <c r="P50" s="161"/>
      <c r="Q50" s="161"/>
      <c r="R50" s="161"/>
      <c r="S50" s="161"/>
      <c r="T50" s="161"/>
      <c r="U50" s="22"/>
      <c r="V50" s="161"/>
      <c r="W50" s="161"/>
      <c r="X50" s="22"/>
      <c r="Y50" s="161"/>
      <c r="Z50" s="161"/>
      <c r="AA50" s="161"/>
      <c r="AB50" s="22"/>
      <c r="AC50" s="161"/>
    </row>
    <row r="51" spans="1:29" s="154" customFormat="1" ht="15.75">
      <c r="A51" s="7" t="s">
        <v>267</v>
      </c>
      <c r="B51" s="151"/>
      <c r="C51" s="151"/>
      <c r="D51" s="151"/>
      <c r="E51" s="151"/>
      <c r="F51" s="151"/>
      <c r="G51" s="142"/>
      <c r="H51" s="142"/>
      <c r="I51" s="161"/>
      <c r="J51" s="161"/>
      <c r="K51" s="88"/>
      <c r="L51" s="161"/>
      <c r="M51" s="88"/>
      <c r="N51" s="67">
        <v>-14.700268108158344</v>
      </c>
      <c r="O51" s="67">
        <v>23.171000778684416</v>
      </c>
      <c r="P51" s="67">
        <v>1.1608575842253055</v>
      </c>
      <c r="Q51" s="67">
        <v>-4.1460152067204987</v>
      </c>
      <c r="R51" s="67">
        <v>-13.097506493201283</v>
      </c>
      <c r="S51" s="161"/>
      <c r="T51" s="161"/>
      <c r="U51" s="22"/>
      <c r="V51" s="161"/>
      <c r="W51" s="161"/>
      <c r="X51" s="22"/>
      <c r="Y51" s="161"/>
      <c r="Z51" s="161"/>
      <c r="AA51" s="161"/>
      <c r="AB51" s="22"/>
    </row>
    <row r="52" spans="1:29" s="154" customFormat="1" ht="15.75">
      <c r="A52" s="280" t="s">
        <v>159</v>
      </c>
      <c r="B52" s="161"/>
      <c r="C52" s="161"/>
      <c r="D52" s="161"/>
      <c r="E52" s="88"/>
      <c r="F52" s="161"/>
      <c r="G52" s="88"/>
      <c r="H52" s="88"/>
      <c r="I52" s="161"/>
      <c r="J52" s="161"/>
      <c r="K52" s="88"/>
      <c r="L52" s="161"/>
      <c r="M52" s="88"/>
      <c r="N52" s="284">
        <v>-17.52</v>
      </c>
      <c r="O52" s="284">
        <v>125.82</v>
      </c>
      <c r="P52" s="284">
        <v>-54.45</v>
      </c>
      <c r="Q52" s="284">
        <v>-12.05</v>
      </c>
      <c r="R52" s="284">
        <v>6.32</v>
      </c>
      <c r="S52" s="161"/>
      <c r="T52" s="161"/>
      <c r="U52" s="22"/>
      <c r="V52" s="161"/>
      <c r="W52" s="161"/>
      <c r="X52" s="22"/>
      <c r="Y52" s="161"/>
      <c r="Z52" s="161"/>
      <c r="AA52" s="161"/>
      <c r="AB52" s="22"/>
    </row>
    <row r="53" spans="1:29" s="154" customFormat="1" ht="15.75">
      <c r="A53" s="280" t="s">
        <v>23</v>
      </c>
      <c r="B53" s="161"/>
      <c r="C53" s="161"/>
      <c r="D53" s="161"/>
      <c r="E53" s="88"/>
      <c r="F53" s="161"/>
      <c r="G53" s="88"/>
      <c r="H53" s="88"/>
      <c r="I53" s="161"/>
      <c r="J53" s="161"/>
      <c r="K53" s="88"/>
      <c r="L53" s="161"/>
      <c r="M53" s="88"/>
      <c r="N53" s="284">
        <v>-20.36</v>
      </c>
      <c r="O53" s="284">
        <v>24.43</v>
      </c>
      <c r="P53" s="284">
        <v>-6.07</v>
      </c>
      <c r="Q53" s="284">
        <v>19.010000000000002</v>
      </c>
      <c r="R53" s="284">
        <v>-2.63</v>
      </c>
      <c r="S53" s="161"/>
      <c r="T53" s="161"/>
      <c r="U53" s="22"/>
      <c r="V53" s="161"/>
      <c r="W53" s="161"/>
      <c r="X53" s="22"/>
      <c r="Y53" s="161"/>
      <c r="Z53" s="161"/>
      <c r="AA53" s="161"/>
      <c r="AB53" s="22"/>
    </row>
    <row r="54" spans="1:29" s="154" customFormat="1" ht="15.75">
      <c r="A54" s="280" t="s">
        <v>151</v>
      </c>
      <c r="B54" s="161"/>
      <c r="C54" s="161"/>
      <c r="D54" s="161"/>
      <c r="E54" s="88"/>
      <c r="F54" s="161"/>
      <c r="G54" s="88"/>
      <c r="H54" s="88"/>
      <c r="I54" s="161"/>
      <c r="J54" s="161"/>
      <c r="K54" s="88"/>
      <c r="L54" s="161"/>
      <c r="M54" s="88"/>
      <c r="N54" s="284">
        <v>-8.41</v>
      </c>
      <c r="O54" s="284">
        <v>30.63</v>
      </c>
      <c r="P54" s="284">
        <v>-9.2799999999999994</v>
      </c>
      <c r="Q54" s="284">
        <v>-4.34</v>
      </c>
      <c r="R54" s="284">
        <v>-6.82</v>
      </c>
      <c r="S54" s="161"/>
      <c r="T54" s="161"/>
      <c r="U54" s="22"/>
      <c r="V54" s="161"/>
      <c r="W54" s="161"/>
      <c r="X54" s="22"/>
      <c r="Y54" s="161"/>
      <c r="Z54" s="161"/>
      <c r="AA54" s="161"/>
      <c r="AB54" s="22"/>
    </row>
    <row r="55" spans="1:29" s="154" customFormat="1" ht="15.75">
      <c r="A55" s="280" t="s">
        <v>268</v>
      </c>
      <c r="B55" s="161"/>
      <c r="C55" s="161"/>
      <c r="D55" s="161"/>
      <c r="E55" s="88"/>
      <c r="F55" s="161"/>
      <c r="G55" s="88"/>
      <c r="H55" s="88"/>
      <c r="I55" s="161"/>
      <c r="J55" s="161"/>
      <c r="K55" s="88"/>
      <c r="L55" s="161"/>
      <c r="M55" s="88"/>
      <c r="N55" s="284">
        <v>-17.16</v>
      </c>
      <c r="O55" s="284">
        <v>34.630000000000003</v>
      </c>
      <c r="P55" s="284">
        <v>15.52</v>
      </c>
      <c r="Q55" s="284">
        <v>-19.87</v>
      </c>
      <c r="R55" s="284">
        <v>-10.06</v>
      </c>
      <c r="S55" s="161"/>
      <c r="T55" s="161"/>
      <c r="U55" s="22"/>
      <c r="V55" s="161"/>
      <c r="W55" s="161"/>
      <c r="X55" s="22"/>
      <c r="Y55" s="161"/>
      <c r="Z55" s="161"/>
      <c r="AA55" s="161"/>
      <c r="AB55" s="22"/>
    </row>
    <row r="56" spans="1:29" s="154" customFormat="1" ht="15.75">
      <c r="A56" s="280" t="s">
        <v>269</v>
      </c>
      <c r="B56" s="161"/>
      <c r="C56" s="161"/>
      <c r="D56" s="161"/>
      <c r="E56" s="88"/>
      <c r="F56" s="161"/>
      <c r="G56" s="88"/>
      <c r="H56" s="88"/>
      <c r="I56" s="161"/>
      <c r="J56" s="161"/>
      <c r="K56" s="88"/>
      <c r="L56" s="161"/>
      <c r="M56" s="234"/>
      <c r="N56" s="284">
        <v>-15.73</v>
      </c>
      <c r="O56" s="284">
        <v>86.22</v>
      </c>
      <c r="P56" s="284">
        <v>-17.32</v>
      </c>
      <c r="Q56" s="284">
        <v>57.81</v>
      </c>
      <c r="R56" s="284">
        <v>-26.08</v>
      </c>
      <c r="S56" s="161"/>
      <c r="T56" s="161"/>
      <c r="U56" s="22"/>
      <c r="V56" s="161"/>
      <c r="W56" s="161"/>
      <c r="X56" s="22"/>
      <c r="Y56" s="161"/>
      <c r="Z56" s="161"/>
      <c r="AA56" s="161"/>
      <c r="AB56" s="22"/>
    </row>
    <row r="57" spans="1:29" s="161" customFormat="1" ht="15.75">
      <c r="A57" s="143"/>
      <c r="E57" s="88"/>
      <c r="G57" s="88"/>
      <c r="H57" s="88"/>
      <c r="K57" s="88"/>
      <c r="M57" s="88"/>
      <c r="N57" s="285"/>
      <c r="O57" s="285"/>
      <c r="P57" s="285"/>
      <c r="Q57" s="285"/>
      <c r="R57" s="285"/>
      <c r="U57" s="22"/>
      <c r="X57" s="22"/>
      <c r="AB57" s="22"/>
    </row>
    <row r="58" spans="1:29" s="161" customFormat="1">
      <c r="A58" s="281" t="s">
        <v>270</v>
      </c>
      <c r="E58" s="88"/>
      <c r="G58" s="88"/>
      <c r="H58" s="88"/>
      <c r="K58" s="88"/>
      <c r="M58" s="88"/>
      <c r="N58" s="286">
        <v>-14.7</v>
      </c>
      <c r="O58" s="286">
        <v>23.17</v>
      </c>
      <c r="P58" s="286">
        <v>1.1599999999999999</v>
      </c>
      <c r="Q58" s="286">
        <v>-4.1500000000000004</v>
      </c>
      <c r="R58" s="286">
        <v>-13.1</v>
      </c>
      <c r="U58" s="22"/>
      <c r="X58" s="22"/>
      <c r="AB58" s="22"/>
    </row>
    <row r="59" spans="1:29">
      <c r="A59" s="161"/>
      <c r="B59" s="161"/>
      <c r="C59" s="161"/>
      <c r="D59" s="161"/>
      <c r="E59" s="88"/>
      <c r="F59" s="88"/>
      <c r="G59" s="88"/>
      <c r="H59" s="88"/>
      <c r="I59" s="161"/>
      <c r="J59" s="88"/>
      <c r="K59" s="88"/>
      <c r="L59" s="161"/>
      <c r="M59" s="88"/>
      <c r="N59" s="185"/>
      <c r="O59" s="185"/>
      <c r="P59" s="185"/>
      <c r="Q59" s="185"/>
      <c r="R59" s="185"/>
      <c r="S59" s="161"/>
      <c r="T59" s="161"/>
      <c r="U59" s="22"/>
      <c r="V59" s="161"/>
      <c r="W59" s="161"/>
      <c r="X59" s="22"/>
      <c r="Y59" s="161"/>
      <c r="Z59" s="22"/>
      <c r="AA59" s="161"/>
      <c r="AB59" s="22"/>
    </row>
    <row r="60" spans="1:29" s="154" customFormat="1">
      <c r="A60" s="161"/>
      <c r="B60" s="161"/>
      <c r="C60" s="161"/>
      <c r="D60" s="161"/>
      <c r="E60" s="88"/>
      <c r="F60" s="88"/>
      <c r="G60" s="88"/>
      <c r="H60" s="88"/>
      <c r="I60" s="161"/>
      <c r="J60" s="88"/>
      <c r="K60" s="88"/>
      <c r="L60" s="161"/>
      <c r="M60" s="160"/>
      <c r="N60" s="113"/>
      <c r="O60" s="162"/>
      <c r="P60" s="113"/>
      <c r="Q60" s="113"/>
      <c r="R60" s="113"/>
      <c r="S60" s="161"/>
      <c r="T60" s="161"/>
      <c r="U60" s="22"/>
      <c r="V60" s="161"/>
      <c r="W60" s="161"/>
      <c r="X60" s="22"/>
      <c r="Y60" s="161"/>
      <c r="Z60" s="22"/>
      <c r="AA60" s="161"/>
      <c r="AB60" s="22"/>
    </row>
    <row r="61" spans="1:29">
      <c r="A61" s="161"/>
      <c r="B61" s="161"/>
      <c r="C61" s="161"/>
      <c r="D61" s="161"/>
      <c r="E61" s="88"/>
      <c r="F61" s="161"/>
      <c r="G61" s="88"/>
      <c r="H61" s="88"/>
      <c r="I61" s="161"/>
      <c r="J61" s="161"/>
      <c r="K61" s="88"/>
      <c r="L61" s="88"/>
      <c r="M61" s="88"/>
      <c r="N61" s="161"/>
      <c r="O61" s="161"/>
      <c r="P61" s="161"/>
      <c r="Q61" s="161"/>
      <c r="R61" s="161"/>
      <c r="S61" s="161"/>
      <c r="T61" s="161"/>
      <c r="U61" s="22"/>
      <c r="V61" s="161"/>
      <c r="W61" s="161"/>
      <c r="X61" s="22"/>
      <c r="Y61" s="161"/>
      <c r="Z61" s="161"/>
      <c r="AA61" s="161"/>
      <c r="AB61" s="22"/>
    </row>
    <row r="62" spans="1:29">
      <c r="A62" s="87" t="s">
        <v>271</v>
      </c>
      <c r="B62" s="161"/>
      <c r="C62" s="161"/>
      <c r="D62" s="161"/>
      <c r="E62" s="88"/>
      <c r="F62" s="161"/>
      <c r="G62" s="88"/>
      <c r="H62" s="88"/>
      <c r="I62" s="161"/>
      <c r="J62" s="161"/>
      <c r="K62" s="88"/>
      <c r="L62" s="88"/>
      <c r="M62" s="88"/>
      <c r="N62" s="161"/>
      <c r="O62" s="161"/>
      <c r="P62" s="161"/>
      <c r="Q62" s="161"/>
      <c r="R62" s="161"/>
      <c r="S62" s="161"/>
      <c r="T62" s="161"/>
      <c r="U62" s="22"/>
      <c r="V62" s="161"/>
      <c r="W62" s="161"/>
      <c r="X62" s="22"/>
      <c r="Y62" s="161"/>
      <c r="Z62" s="161"/>
      <c r="AA62" s="161"/>
      <c r="AB62" s="22"/>
    </row>
    <row r="63" spans="1:29">
      <c r="A63" s="14" t="s">
        <v>272</v>
      </c>
      <c r="B63" s="161"/>
      <c r="C63" s="161"/>
      <c r="D63" s="161"/>
      <c r="E63" s="88"/>
      <c r="F63" s="161"/>
      <c r="G63" s="88"/>
      <c r="H63" s="88"/>
      <c r="I63" s="161"/>
      <c r="J63" s="161"/>
      <c r="K63" s="88"/>
      <c r="L63" s="88"/>
      <c r="M63" s="88"/>
      <c r="N63" s="161" t="s">
        <v>103</v>
      </c>
      <c r="O63" s="161"/>
      <c r="P63" s="161"/>
      <c r="Q63" s="161"/>
      <c r="R63" s="161"/>
      <c r="S63" s="161"/>
      <c r="T63" s="161"/>
      <c r="U63" s="22"/>
      <c r="V63" s="161"/>
      <c r="W63" s="22"/>
      <c r="X63" s="22"/>
      <c r="Y63" s="161"/>
      <c r="Z63" s="161"/>
      <c r="AA63" s="161"/>
      <c r="AB63" s="22"/>
      <c r="AC63" s="161"/>
    </row>
    <row r="64" spans="1:29">
      <c r="A64" s="161"/>
      <c r="B64" s="161"/>
      <c r="C64" s="161"/>
      <c r="D64" s="161"/>
      <c r="E64" s="88"/>
      <c r="F64" s="88"/>
      <c r="G64" s="88"/>
      <c r="H64" s="88"/>
      <c r="I64" s="161"/>
      <c r="J64" s="88"/>
      <c r="K64" s="88"/>
      <c r="L64" s="161"/>
      <c r="M64" s="88"/>
      <c r="N64" s="161"/>
      <c r="O64" s="161"/>
      <c r="P64" s="161"/>
      <c r="Q64" s="161"/>
      <c r="R64" s="161"/>
      <c r="S64" s="161"/>
      <c r="T64" s="161"/>
      <c r="U64" s="22"/>
      <c r="V64" s="161"/>
      <c r="W64" s="161"/>
      <c r="X64" s="22"/>
      <c r="Y64" s="161"/>
      <c r="Z64" s="161"/>
      <c r="AA64" s="161"/>
      <c r="AB64" s="22"/>
      <c r="AC64" s="161"/>
    </row>
    <row r="65" spans="1:29">
      <c r="A65" s="14" t="s">
        <v>273</v>
      </c>
      <c r="B65" s="161"/>
      <c r="C65" s="161"/>
      <c r="D65" s="161"/>
      <c r="E65" s="88"/>
      <c r="F65" s="161"/>
      <c r="G65" s="88"/>
      <c r="H65" s="88"/>
      <c r="I65" s="161"/>
      <c r="J65" s="161"/>
      <c r="K65" s="88"/>
      <c r="L65" s="88"/>
      <c r="M65" s="88"/>
      <c r="N65" s="161"/>
      <c r="O65" s="161"/>
      <c r="P65" s="161"/>
      <c r="Q65" s="161"/>
      <c r="R65" s="161"/>
      <c r="S65" s="161"/>
      <c r="T65" s="161"/>
      <c r="U65" s="22"/>
      <c r="V65" s="161"/>
      <c r="W65" s="161"/>
      <c r="X65" s="22"/>
      <c r="Y65" s="161"/>
      <c r="Z65" s="161"/>
      <c r="AA65" s="161"/>
      <c r="AB65" s="22"/>
      <c r="AC65" s="161"/>
    </row>
    <row r="66" spans="1:29">
      <c r="A66" s="161"/>
      <c r="B66" s="161"/>
      <c r="C66" s="161"/>
      <c r="D66" s="161"/>
      <c r="E66" s="161"/>
      <c r="F66" s="161"/>
      <c r="G66" s="88"/>
      <c r="H66" s="161"/>
      <c r="I66" s="161"/>
      <c r="J66" s="161"/>
      <c r="K66" s="88"/>
      <c r="L66" s="88"/>
      <c r="M66" s="88"/>
      <c r="N66" s="161"/>
      <c r="O66" s="161"/>
      <c r="P66" s="161"/>
      <c r="Q66" s="161"/>
      <c r="R66" s="161"/>
      <c r="S66" s="161"/>
      <c r="T66" s="161"/>
      <c r="U66" s="22"/>
      <c r="V66" s="161"/>
      <c r="W66" s="161"/>
      <c r="X66" s="22"/>
      <c r="Y66" s="161"/>
      <c r="Z66" s="161"/>
      <c r="AA66" s="161"/>
      <c r="AB66" s="22"/>
      <c r="AC66" s="161"/>
    </row>
    <row r="67" spans="1:29">
      <c r="A67" s="161"/>
      <c r="B67" s="161"/>
      <c r="C67" s="161"/>
      <c r="D67" s="161"/>
      <c r="E67" s="161"/>
      <c r="F67" s="161"/>
      <c r="G67" s="88"/>
      <c r="H67" s="88"/>
      <c r="I67" s="161"/>
      <c r="J67" s="161"/>
      <c r="K67" s="88"/>
      <c r="L67" s="88"/>
      <c r="M67" s="88"/>
      <c r="N67" s="161" t="s">
        <v>103</v>
      </c>
      <c r="O67" s="161"/>
      <c r="P67" s="161"/>
      <c r="Q67" s="161"/>
      <c r="R67" s="161"/>
      <c r="S67" s="161"/>
      <c r="T67" s="161"/>
      <c r="U67" s="22"/>
      <c r="V67" s="161"/>
      <c r="W67" s="22"/>
      <c r="X67" s="22"/>
      <c r="Y67" s="161"/>
      <c r="Z67" s="161"/>
      <c r="AA67" s="161"/>
      <c r="AB67" s="22"/>
      <c r="AC67" s="161"/>
    </row>
    <row r="68" spans="1:29">
      <c r="A68" s="161"/>
      <c r="B68" s="161"/>
      <c r="C68" s="161"/>
      <c r="D68" s="161"/>
      <c r="E68" s="161"/>
      <c r="F68" s="161"/>
      <c r="G68" s="88"/>
      <c r="H68" s="88"/>
      <c r="I68" s="161"/>
      <c r="J68" s="161"/>
      <c r="K68" s="88"/>
      <c r="L68" s="88"/>
      <c r="M68" s="88"/>
      <c r="N68" s="161"/>
      <c r="O68" s="161"/>
      <c r="P68" s="161"/>
      <c r="Q68" s="161"/>
      <c r="R68" s="161"/>
      <c r="S68" s="161"/>
      <c r="T68" s="161"/>
      <c r="U68" s="22"/>
      <c r="V68" s="161"/>
      <c r="W68" s="161"/>
      <c r="X68" s="22"/>
      <c r="Y68" s="161"/>
      <c r="Z68" s="161"/>
      <c r="AA68" s="161"/>
      <c r="AB68" s="22"/>
      <c r="AC68" s="161"/>
    </row>
    <row r="69" spans="1:29">
      <c r="A69" s="161"/>
      <c r="B69" s="161"/>
      <c r="C69" s="161"/>
      <c r="D69" s="161"/>
      <c r="E69" s="161"/>
      <c r="F69" s="161"/>
      <c r="G69" s="88"/>
      <c r="H69" s="88"/>
      <c r="I69" s="161"/>
      <c r="J69" s="161"/>
      <c r="K69" s="88"/>
      <c r="L69" s="161"/>
      <c r="M69" s="88"/>
      <c r="N69" s="161"/>
      <c r="O69" s="161"/>
      <c r="P69" s="161"/>
      <c r="Q69" s="161"/>
      <c r="R69" s="161"/>
      <c r="S69" s="161"/>
      <c r="T69" s="161"/>
      <c r="U69" s="22"/>
      <c r="V69" s="161"/>
      <c r="W69" s="161"/>
      <c r="X69" s="22"/>
      <c r="Y69" s="161"/>
      <c r="Z69" s="161"/>
      <c r="AA69" s="161"/>
      <c r="AB69" s="22"/>
      <c r="AC69" s="161"/>
    </row>
    <row r="70" spans="1:29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22"/>
      <c r="V70" s="161"/>
      <c r="W70" s="161"/>
      <c r="X70" s="22"/>
      <c r="Y70" s="161"/>
      <c r="Z70" s="22"/>
      <c r="AA70" s="161"/>
      <c r="AB70" s="22"/>
      <c r="AC70" s="161"/>
    </row>
    <row r="71" spans="1:29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22"/>
      <c r="V71" s="161"/>
      <c r="W71" s="161"/>
      <c r="X71" s="22"/>
      <c r="Y71" s="161"/>
      <c r="Z71" s="22"/>
      <c r="AA71" s="161"/>
      <c r="AB71" s="22"/>
      <c r="AC71" s="161"/>
    </row>
    <row r="72" spans="1:29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22"/>
      <c r="V72" s="161"/>
      <c r="W72" s="161"/>
      <c r="X72" s="22"/>
      <c r="Y72" s="161"/>
      <c r="Z72" s="22"/>
      <c r="AA72" s="161"/>
      <c r="AB72" s="22"/>
      <c r="AC72" s="161"/>
    </row>
    <row r="73" spans="1:29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22"/>
      <c r="V73" s="161"/>
      <c r="W73" s="161"/>
      <c r="X73" s="22"/>
      <c r="Y73" s="161"/>
      <c r="Z73" s="161"/>
      <c r="AA73" s="161"/>
      <c r="AB73" s="22"/>
      <c r="AC73" s="161"/>
    </row>
    <row r="74" spans="1:29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22"/>
      <c r="V74" s="161"/>
      <c r="W74" s="161"/>
      <c r="X74" s="22"/>
      <c r="Y74" s="161"/>
      <c r="Z74" s="22"/>
      <c r="AA74" s="161"/>
      <c r="AB74" s="22"/>
      <c r="AC74" s="161"/>
    </row>
    <row r="75" spans="1:29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22"/>
      <c r="V75" s="161"/>
      <c r="W75" s="22"/>
      <c r="X75" s="22"/>
      <c r="Y75" s="161"/>
      <c r="Z75" s="161"/>
      <c r="AA75" s="22"/>
      <c r="AB75" s="22"/>
      <c r="AC75" s="22"/>
    </row>
    <row r="76" spans="1:29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22"/>
      <c r="V76" s="161"/>
      <c r="W76" s="161"/>
      <c r="X76" s="22"/>
      <c r="Y76" s="161"/>
      <c r="Z76" s="22"/>
      <c r="AA76" s="22"/>
      <c r="AB76" s="22"/>
      <c r="AC76" s="22"/>
    </row>
    <row r="77" spans="1:29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22"/>
      <c r="V77" s="161"/>
      <c r="W77" s="161"/>
      <c r="X77" s="22"/>
      <c r="Y77" s="161"/>
      <c r="Z77" s="22"/>
      <c r="AA77" s="22"/>
      <c r="AB77" s="22"/>
      <c r="AC77" s="22"/>
    </row>
    <row r="78" spans="1:29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22"/>
      <c r="V78" s="161"/>
      <c r="W78" s="161"/>
      <c r="X78" s="22"/>
      <c r="Y78" s="161"/>
      <c r="Z78" s="22"/>
      <c r="AA78" s="22"/>
      <c r="AB78" s="22"/>
      <c r="AC78" s="22"/>
    </row>
    <row r="79" spans="1:29">
      <c r="U79" s="22"/>
      <c r="V79" s="161"/>
      <c r="W79" s="22"/>
      <c r="X79" s="22"/>
      <c r="Y79" s="161"/>
      <c r="Z79" s="161"/>
      <c r="AA79" s="22"/>
      <c r="AB79" s="22"/>
      <c r="AC79" s="22"/>
    </row>
    <row r="80" spans="1:29">
      <c r="U80" s="22"/>
      <c r="V80" s="161"/>
      <c r="W80" s="161"/>
      <c r="X80" s="22"/>
      <c r="Y80" s="161"/>
      <c r="Z80" s="22"/>
      <c r="AA80" s="22"/>
      <c r="AB80" s="22"/>
      <c r="AC80" s="22"/>
    </row>
    <row r="81" spans="21:29">
      <c r="U81" s="22"/>
      <c r="V81" s="161"/>
      <c r="W81" s="161"/>
      <c r="X81" s="22"/>
      <c r="Y81" s="161"/>
      <c r="Z81" s="22"/>
      <c r="AA81" s="22"/>
      <c r="AB81" s="22"/>
      <c r="AC81" s="22"/>
    </row>
    <row r="82" spans="21:29">
      <c r="U82" s="22"/>
      <c r="V82" s="161"/>
      <c r="W82" s="161"/>
      <c r="X82" s="22"/>
      <c r="Y82" s="22"/>
      <c r="Z82" s="22"/>
      <c r="AA82" s="161"/>
      <c r="AB82" s="22"/>
      <c r="AC82" s="22"/>
    </row>
    <row r="83" spans="21:29">
      <c r="U83" s="22"/>
      <c r="V83" s="161"/>
      <c r="W83" s="22"/>
      <c r="X83" s="22"/>
      <c r="Y83" s="161"/>
      <c r="Z83" s="22"/>
      <c r="AA83" s="22"/>
      <c r="AB83" s="22"/>
      <c r="AC83" s="22"/>
    </row>
    <row r="84" spans="21:29">
      <c r="U84" s="22"/>
      <c r="V84" s="161"/>
      <c r="W84" s="161"/>
      <c r="X84" s="22"/>
      <c r="Y84" s="161"/>
      <c r="Z84" s="22"/>
      <c r="AA84" s="22"/>
      <c r="AB84" s="22"/>
      <c r="AC84" s="22"/>
    </row>
    <row r="85" spans="21:29">
      <c r="U85" s="22"/>
      <c r="V85" s="161"/>
      <c r="W85" s="161"/>
      <c r="X85" s="22"/>
      <c r="Y85" s="161"/>
      <c r="Z85" s="22"/>
      <c r="AA85" s="22"/>
      <c r="AB85" s="22"/>
      <c r="AC85" s="22"/>
    </row>
    <row r="86" spans="21:29">
      <c r="U86" s="22"/>
      <c r="V86" s="161"/>
      <c r="W86" s="161"/>
      <c r="X86" s="22"/>
      <c r="Y86" s="22"/>
      <c r="Z86" s="161"/>
      <c r="AA86" s="22"/>
      <c r="AB86" s="22"/>
      <c r="AC86" s="22"/>
    </row>
    <row r="87" spans="21:29">
      <c r="U87" s="22"/>
      <c r="V87" s="161"/>
      <c r="W87" s="22"/>
      <c r="X87" s="22"/>
      <c r="Y87" s="161"/>
      <c r="Z87" s="22"/>
      <c r="AA87" s="22"/>
      <c r="AB87" s="22"/>
      <c r="AC87" s="22"/>
    </row>
    <row r="88" spans="21:29">
      <c r="U88" s="22"/>
      <c r="V88" s="161"/>
      <c r="W88" s="161"/>
      <c r="X88" s="22"/>
      <c r="Y88" s="161"/>
      <c r="Z88" s="22"/>
      <c r="AA88" s="22"/>
      <c r="AB88" s="22"/>
      <c r="AC88" s="22"/>
    </row>
    <row r="89" spans="21:29">
      <c r="U89" s="22"/>
      <c r="V89" s="161"/>
      <c r="W89" s="161"/>
      <c r="X89" s="22"/>
      <c r="Y89" s="22"/>
      <c r="Z89" s="161"/>
      <c r="AA89" s="22"/>
      <c r="AB89" s="22"/>
      <c r="AC89" s="22"/>
    </row>
  </sheetData>
  <mergeCells count="4">
    <mergeCell ref="B28:E28"/>
    <mergeCell ref="F28:I28"/>
    <mergeCell ref="J28:M28"/>
    <mergeCell ref="N28:P28"/>
  </mergeCells>
  <hyperlinks>
    <hyperlink ref="A65" r:id="rId1" display="https://www.spc.int/DigitalLibrary/SDD/Events/Country IMTS tables" xr:uid="{25BA73EE-9DD3-4A2D-A101-C746933EFBB4}"/>
    <hyperlink ref="A63" r:id="rId2" xr:uid="{8A30CA67-617F-4155-8ADA-4A6FB4C204BE}"/>
  </hyperlink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4652-CF06-4D7C-8B2F-89934C379012}">
  <dimension ref="A2:U14"/>
  <sheetViews>
    <sheetView workbookViewId="0">
      <selection activeCell="D13" sqref="D13"/>
    </sheetView>
  </sheetViews>
  <sheetFormatPr defaultRowHeight="15"/>
  <cols>
    <col min="1" max="1" width="36.28515625" customWidth="1"/>
  </cols>
  <sheetData>
    <row r="2" spans="1:21" ht="15.75">
      <c r="A2" s="161"/>
      <c r="B2" s="19">
        <v>2019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>
        <v>2020</v>
      </c>
      <c r="O2" s="19"/>
      <c r="P2" s="19"/>
      <c r="Q2" s="19"/>
      <c r="R2" s="161"/>
      <c r="S2" s="161"/>
      <c r="T2" s="161"/>
      <c r="U2" s="161"/>
    </row>
    <row r="3" spans="1:21">
      <c r="A3" s="87" t="s">
        <v>93</v>
      </c>
      <c r="B3" s="87" t="s">
        <v>12</v>
      </c>
      <c r="C3" s="87" t="s">
        <v>1</v>
      </c>
      <c r="D3" s="87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161" t="s">
        <v>12</v>
      </c>
      <c r="O3" s="161" t="s">
        <v>1</v>
      </c>
      <c r="P3" s="161" t="s">
        <v>2</v>
      </c>
      <c r="Q3" s="161" t="s">
        <v>3</v>
      </c>
      <c r="R3" s="161" t="s">
        <v>4</v>
      </c>
      <c r="S3" s="161" t="s">
        <v>5</v>
      </c>
      <c r="T3" s="161" t="s">
        <v>13</v>
      </c>
      <c r="U3" s="161" t="s">
        <v>7</v>
      </c>
    </row>
    <row r="4" spans="1:21">
      <c r="A4" s="87" t="s">
        <v>144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61"/>
      <c r="O4" s="161"/>
      <c r="P4" s="161"/>
      <c r="Q4" s="161"/>
      <c r="R4" s="161"/>
      <c r="S4" s="161"/>
      <c r="T4" s="161"/>
      <c r="U4" s="161"/>
    </row>
    <row r="5" spans="1:21" s="161" customFormat="1">
      <c r="A5" s="87" t="s">
        <v>361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1">
      <c r="A6" s="38" t="s">
        <v>24</v>
      </c>
      <c r="B6" s="282">
        <v>20827.160000000003</v>
      </c>
      <c r="C6" s="282">
        <v>13087.8</v>
      </c>
      <c r="D6" s="282">
        <v>38528.199999999997</v>
      </c>
      <c r="E6" s="282">
        <v>29097.720000000005</v>
      </c>
      <c r="F6" s="282">
        <v>61593.2</v>
      </c>
      <c r="G6" s="282">
        <v>25975.24</v>
      </c>
      <c r="H6" s="282">
        <v>37148.080000000002</v>
      </c>
      <c r="I6" s="282">
        <v>52314.080000000002</v>
      </c>
      <c r="J6" s="282">
        <v>29971.200000000004</v>
      </c>
      <c r="K6" s="282">
        <v>42343.92</v>
      </c>
      <c r="L6" s="282">
        <v>30968.920000000002</v>
      </c>
      <c r="M6" s="282">
        <v>22733.600000000002</v>
      </c>
      <c r="N6" s="282">
        <v>19532.04</v>
      </c>
      <c r="O6" s="282">
        <v>17295.400000000001</v>
      </c>
      <c r="P6" s="282">
        <v>6922.4800000000005</v>
      </c>
      <c r="Q6" s="282">
        <v>0</v>
      </c>
      <c r="R6" s="282">
        <v>0</v>
      </c>
      <c r="S6" s="282">
        <v>11057</v>
      </c>
      <c r="T6" s="161"/>
      <c r="U6" s="161"/>
    </row>
    <row r="7" spans="1:21">
      <c r="A7" s="32" t="s">
        <v>26</v>
      </c>
      <c r="B7" s="283">
        <v>6738464.5800000019</v>
      </c>
      <c r="C7" s="283">
        <v>3490442.8999999994</v>
      </c>
      <c r="D7" s="283">
        <v>3625485.0500000007</v>
      </c>
      <c r="E7" s="283">
        <v>4067403.580000001</v>
      </c>
      <c r="F7" s="283">
        <v>3489527.8800000013</v>
      </c>
      <c r="G7" s="283">
        <v>1822362.5</v>
      </c>
      <c r="H7" s="283">
        <v>4898077.09</v>
      </c>
      <c r="I7" s="283">
        <v>4484034.2699999986</v>
      </c>
      <c r="J7" s="283">
        <v>4381110.46</v>
      </c>
      <c r="K7" s="283">
        <v>3308488.83</v>
      </c>
      <c r="L7" s="283">
        <v>3522248.6400000015</v>
      </c>
      <c r="M7" s="283">
        <v>3023975.1199999992</v>
      </c>
      <c r="N7" s="283">
        <v>4737166.1700000018</v>
      </c>
      <c r="O7" s="283">
        <v>3499774.2399999988</v>
      </c>
      <c r="P7" s="283">
        <v>1308656.2599999998</v>
      </c>
      <c r="Q7" s="283">
        <v>5666544.8800000018</v>
      </c>
      <c r="R7" s="283">
        <v>3927045.67</v>
      </c>
      <c r="S7" s="283">
        <v>4044685.2200000016</v>
      </c>
      <c r="T7" s="161"/>
      <c r="U7" s="161"/>
    </row>
    <row r="10" spans="1:21">
      <c r="A10" s="87" t="s">
        <v>274</v>
      </c>
      <c r="B10" s="161"/>
      <c r="C10" s="161"/>
      <c r="D10" s="161"/>
      <c r="E10" s="161"/>
      <c r="F10" s="161"/>
      <c r="G10" s="161"/>
      <c r="H10" s="161"/>
      <c r="I10" s="161"/>
      <c r="J10" s="161">
        <v>2019</v>
      </c>
      <c r="K10" s="161"/>
      <c r="L10" s="161"/>
      <c r="M10" s="161"/>
      <c r="N10" s="161">
        <v>2020</v>
      </c>
      <c r="O10" s="161"/>
      <c r="P10" s="161"/>
      <c r="Q10" s="161"/>
      <c r="R10" s="161"/>
      <c r="S10" s="161"/>
      <c r="T10" s="161"/>
      <c r="U10" s="161"/>
    </row>
    <row r="11" spans="1:21">
      <c r="A11" s="161"/>
      <c r="B11" s="161"/>
      <c r="C11" s="161"/>
      <c r="D11" s="161"/>
      <c r="E11" s="161"/>
      <c r="F11" s="161"/>
      <c r="G11" s="161"/>
      <c r="H11" s="161"/>
      <c r="I11" s="161"/>
      <c r="J11" s="161" t="s">
        <v>275</v>
      </c>
      <c r="K11" s="161" t="s">
        <v>40</v>
      </c>
      <c r="L11" s="161" t="s">
        <v>41</v>
      </c>
      <c r="M11" s="161" t="s">
        <v>42</v>
      </c>
      <c r="N11" s="161" t="s">
        <v>275</v>
      </c>
      <c r="O11" s="161" t="s">
        <v>40</v>
      </c>
      <c r="P11" s="161" t="s">
        <v>41</v>
      </c>
      <c r="Q11" s="161" t="s">
        <v>42</v>
      </c>
      <c r="R11" s="161"/>
      <c r="S11" s="161"/>
      <c r="T11" s="161"/>
      <c r="U11" s="161"/>
    </row>
    <row r="12" spans="1:21" s="161" customFormat="1">
      <c r="A12" s="87" t="s">
        <v>362</v>
      </c>
    </row>
    <row r="13" spans="1:21">
      <c r="A13" s="39" t="s">
        <v>24</v>
      </c>
      <c r="B13" s="161"/>
      <c r="C13" s="161"/>
      <c r="D13" s="161"/>
      <c r="E13" s="161"/>
      <c r="F13" s="161"/>
      <c r="G13" s="161"/>
      <c r="H13" s="161"/>
      <c r="I13" s="161"/>
      <c r="J13" s="9">
        <v>72443.16</v>
      </c>
      <c r="K13" s="9">
        <v>116666.16</v>
      </c>
      <c r="L13" s="9">
        <v>119433.36000000002</v>
      </c>
      <c r="M13" s="9">
        <v>96046.44</v>
      </c>
      <c r="N13" s="9">
        <v>43749.920000000006</v>
      </c>
      <c r="O13" s="9">
        <v>11057</v>
      </c>
      <c r="P13" s="161"/>
      <c r="Q13" s="161"/>
      <c r="R13" s="161"/>
      <c r="S13" s="161"/>
      <c r="T13" s="161"/>
      <c r="U13" s="161"/>
    </row>
    <row r="14" spans="1:21">
      <c r="A14" s="5" t="s">
        <v>26</v>
      </c>
      <c r="B14" s="161"/>
      <c r="C14" s="161"/>
      <c r="D14" s="161"/>
      <c r="E14" s="161"/>
      <c r="F14" s="161"/>
      <c r="G14" s="161"/>
      <c r="H14" s="161"/>
      <c r="I14" s="161"/>
      <c r="J14" s="9">
        <v>13854392.530000001</v>
      </c>
      <c r="K14" s="9">
        <v>9379293.9600000028</v>
      </c>
      <c r="L14" s="9">
        <v>13763221.82</v>
      </c>
      <c r="M14" s="9">
        <v>9854712.5899999999</v>
      </c>
      <c r="N14" s="9">
        <v>9545596.6699999999</v>
      </c>
      <c r="O14" s="9">
        <v>13638275.770000003</v>
      </c>
      <c r="P14" s="161"/>
      <c r="Q14" s="161"/>
      <c r="R14" s="161"/>
      <c r="S14" s="161"/>
      <c r="T14" s="161"/>
      <c r="U14" s="16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B6B6-387C-4023-80B1-404E94C060F6}">
  <sheetPr>
    <tabColor rgb="FFFF0000"/>
  </sheetPr>
  <dimension ref="A1:N101"/>
  <sheetViews>
    <sheetView zoomScale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00" sqref="F100"/>
    </sheetView>
  </sheetViews>
  <sheetFormatPr defaultRowHeight="15"/>
  <cols>
    <col min="1" max="1" width="10.85546875" customWidth="1"/>
    <col min="2" max="2" width="27.7109375" customWidth="1"/>
    <col min="3" max="3" width="9.28515625" customWidth="1"/>
  </cols>
  <sheetData>
    <row r="1" spans="1:14">
      <c r="A1" s="161"/>
      <c r="B1" s="161"/>
      <c r="C1" s="87" t="s">
        <v>35</v>
      </c>
      <c r="D1" s="87"/>
      <c r="E1" s="87"/>
      <c r="F1" s="87"/>
      <c r="G1" s="87"/>
      <c r="H1" s="161"/>
      <c r="I1" s="161"/>
      <c r="J1" s="161"/>
      <c r="K1" s="161"/>
      <c r="L1" s="161"/>
      <c r="M1" s="161"/>
      <c r="N1" s="161"/>
    </row>
    <row r="4" spans="1:14">
      <c r="A4" s="161"/>
      <c r="B4" s="161"/>
      <c r="C4" s="87">
        <v>2020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8" thickBot="1">
      <c r="A5" s="161"/>
      <c r="B5" s="87"/>
      <c r="C5" s="73" t="s">
        <v>12</v>
      </c>
      <c r="D5" s="73" t="s">
        <v>1</v>
      </c>
      <c r="E5" s="73" t="s">
        <v>2</v>
      </c>
      <c r="F5" s="73" t="s">
        <v>3</v>
      </c>
      <c r="G5" s="73" t="s">
        <v>4</v>
      </c>
      <c r="H5" s="73" t="s">
        <v>5</v>
      </c>
      <c r="I5" s="73" t="s">
        <v>6</v>
      </c>
      <c r="J5" s="73" t="s">
        <v>7</v>
      </c>
      <c r="K5" s="73" t="s">
        <v>8</v>
      </c>
      <c r="L5" s="73" t="s">
        <v>9</v>
      </c>
      <c r="M5" s="73" t="s">
        <v>10</v>
      </c>
      <c r="N5" s="73" t="s">
        <v>11</v>
      </c>
    </row>
    <row r="6" spans="1:14" ht="15.75" thickTop="1">
      <c r="A6" s="161"/>
      <c r="B6" s="87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8" spans="1:14">
      <c r="A8" s="161">
        <v>1</v>
      </c>
      <c r="B8" s="87" t="s">
        <v>15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s="86" customFormat="1">
      <c r="A9" s="161"/>
      <c r="B9" s="25" t="s">
        <v>16</v>
      </c>
      <c r="C9" s="89">
        <v>-1.4020537124802557</v>
      </c>
      <c r="D9" s="89">
        <v>17.350157728706627</v>
      </c>
      <c r="E9" s="89">
        <v>-45.45454545454546</v>
      </c>
      <c r="F9" s="161"/>
      <c r="G9" s="161"/>
      <c r="H9" s="161"/>
      <c r="I9" s="161"/>
      <c r="J9" s="161"/>
      <c r="K9" s="161"/>
      <c r="L9" s="161"/>
      <c r="M9" s="161"/>
      <c r="N9" s="161"/>
    </row>
    <row r="10" spans="1:14">
      <c r="A10" s="161"/>
      <c r="B10" s="161" t="s">
        <v>17</v>
      </c>
      <c r="C10" s="89">
        <v>2.474650116758359</v>
      </c>
      <c r="D10" s="89">
        <v>-4.9335357347993769</v>
      </c>
      <c r="E10" s="89">
        <v>-52.834451826122141</v>
      </c>
      <c r="F10" s="89">
        <v>-99.117336909116943</v>
      </c>
      <c r="G10" s="89">
        <v>-99.031010400579476</v>
      </c>
      <c r="H10" s="89">
        <v>-99.517816279830001</v>
      </c>
      <c r="I10" s="89">
        <v>-99.262264464181953</v>
      </c>
      <c r="J10" s="89">
        <v>-98.90132156606704</v>
      </c>
      <c r="K10" s="161"/>
      <c r="L10" s="161"/>
      <c r="M10" s="161"/>
      <c r="N10" s="161"/>
    </row>
    <row r="11" spans="1:14">
      <c r="A11" s="161"/>
      <c r="B11" s="161" t="s">
        <v>18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>
      <c r="A12" s="161"/>
      <c r="B12" s="161" t="s">
        <v>19</v>
      </c>
      <c r="C12" s="89">
        <v>-23.98400581606689</v>
      </c>
      <c r="D12" s="89">
        <v>-22.014595311808939</v>
      </c>
      <c r="E12" s="89">
        <v>-62.698199408761091</v>
      </c>
      <c r="F12" s="89">
        <v>-100</v>
      </c>
      <c r="G12" s="89">
        <v>-100</v>
      </c>
      <c r="H12" s="89">
        <v>-100</v>
      </c>
      <c r="I12" s="89">
        <v>-100</v>
      </c>
      <c r="J12" s="161"/>
      <c r="K12" s="161"/>
      <c r="L12" s="161"/>
      <c r="M12" s="161"/>
      <c r="N12" s="161"/>
    </row>
    <row r="13" spans="1:14">
      <c r="A13" s="161"/>
      <c r="B13" s="161" t="s">
        <v>20</v>
      </c>
      <c r="C13" s="89">
        <v>6.1142857142857165</v>
      </c>
      <c r="D13" s="89">
        <v>-22.210470650449498</v>
      </c>
      <c r="E13" s="89">
        <v>-68.679716784673047</v>
      </c>
      <c r="F13" s="89">
        <v>-100</v>
      </c>
      <c r="G13" s="89">
        <v>-98.603122432210355</v>
      </c>
      <c r="H13" s="89">
        <v>-100</v>
      </c>
      <c r="I13" s="89"/>
      <c r="J13" s="161"/>
      <c r="K13" s="161"/>
      <c r="L13" s="161"/>
      <c r="M13" s="161"/>
      <c r="N13" s="161"/>
    </row>
    <row r="14" spans="1:14">
      <c r="A14" s="161"/>
      <c r="B14" s="161" t="s">
        <v>21</v>
      </c>
      <c r="C14" s="89">
        <v>6.7017383348581872</v>
      </c>
      <c r="D14" s="89">
        <v>11.037283130306385</v>
      </c>
      <c r="E14" s="89">
        <v>-59.504663879060793</v>
      </c>
      <c r="F14" s="89">
        <v>-100</v>
      </c>
      <c r="G14" s="89">
        <v>-100</v>
      </c>
      <c r="H14" s="89">
        <v>-100</v>
      </c>
      <c r="I14" s="89">
        <v>-100</v>
      </c>
      <c r="J14" s="161"/>
      <c r="K14" s="161"/>
      <c r="L14" s="161"/>
      <c r="M14" s="161"/>
      <c r="N14" s="161"/>
    </row>
    <row r="15" spans="1:14">
      <c r="A15" s="161"/>
      <c r="B15" s="161" t="s">
        <v>22</v>
      </c>
      <c r="C15" s="89">
        <v>24.979053204859646</v>
      </c>
      <c r="D15" s="89">
        <v>13.007712082262213</v>
      </c>
      <c r="E15" s="89">
        <v>-51.067463706233987</v>
      </c>
      <c r="F15" s="89">
        <v>-100</v>
      </c>
      <c r="G15" s="89">
        <v>-100</v>
      </c>
      <c r="H15" s="89">
        <v>-100</v>
      </c>
      <c r="I15" s="89">
        <v>-100</v>
      </c>
      <c r="J15" s="161"/>
      <c r="K15" s="161"/>
      <c r="L15" s="161"/>
      <c r="M15" s="161"/>
      <c r="N15" s="161"/>
    </row>
    <row r="17" spans="1:11">
      <c r="A17" s="87">
        <v>2</v>
      </c>
      <c r="B17" s="87" t="s">
        <v>23</v>
      </c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>
      <c r="A18" s="161">
        <v>2.1</v>
      </c>
      <c r="B18" s="87" t="s">
        <v>24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s="86" customFormat="1">
      <c r="A19" s="161"/>
      <c r="B19" s="25" t="s">
        <v>16</v>
      </c>
      <c r="C19" s="89">
        <v>-34.662921348314605</v>
      </c>
      <c r="D19" s="89">
        <v>678.88888888888891</v>
      </c>
      <c r="E19" s="89">
        <v>2995.4166666666665</v>
      </c>
      <c r="F19" s="89">
        <v>-88.556962025316452</v>
      </c>
      <c r="G19" s="161"/>
      <c r="H19" s="161"/>
      <c r="I19" s="161"/>
      <c r="J19" s="161"/>
      <c r="K19" s="161"/>
    </row>
    <row r="20" spans="1:11">
      <c r="A20" s="161"/>
      <c r="B20" s="161" t="s">
        <v>17</v>
      </c>
      <c r="C20" s="89">
        <v>-30.417485999996074</v>
      </c>
      <c r="D20" s="89">
        <v>-10.130839264708335</v>
      </c>
      <c r="E20" s="89">
        <v>-14.447147352770894</v>
      </c>
      <c r="F20" s="89">
        <v>-33.95033677229511</v>
      </c>
      <c r="G20" s="89">
        <v>-12.714520779982251</v>
      </c>
      <c r="H20" s="89">
        <v>-18.968355797519276</v>
      </c>
      <c r="I20" s="89">
        <v>-28.200619950342443</v>
      </c>
      <c r="J20" s="161"/>
      <c r="K20" s="161"/>
    </row>
    <row r="21" spans="1:11">
      <c r="A21" s="161"/>
      <c r="B21" s="161" t="s">
        <v>18</v>
      </c>
      <c r="C21" s="161"/>
      <c r="D21" s="161"/>
      <c r="E21" s="161"/>
      <c r="F21" s="161"/>
      <c r="G21" s="161"/>
      <c r="H21" s="161"/>
      <c r="I21" s="161"/>
      <c r="J21" s="161"/>
      <c r="K21" s="161"/>
    </row>
    <row r="22" spans="1:11">
      <c r="A22" s="161"/>
      <c r="B22" s="161" t="s">
        <v>19</v>
      </c>
      <c r="C22" s="89">
        <v>-17.635030503741667</v>
      </c>
      <c r="D22" s="89">
        <v>-1.1966172428685917</v>
      </c>
      <c r="E22" s="89">
        <v>-36.479719679888511</v>
      </c>
      <c r="F22" s="89">
        <v>45.03564871078769</v>
      </c>
      <c r="G22" s="89">
        <v>-20.901522995057242</v>
      </c>
      <c r="H22" s="89">
        <v>-43.478670548342947</v>
      </c>
      <c r="I22" s="161"/>
      <c r="J22" s="161"/>
      <c r="K22" s="161"/>
    </row>
    <row r="23" spans="1:11">
      <c r="A23" s="161"/>
      <c r="B23" s="161" t="s">
        <v>20</v>
      </c>
      <c r="C23" s="89">
        <v>-34.19023136246787</v>
      </c>
      <c r="D23" s="89">
        <v>-0.61728395061728669</v>
      </c>
      <c r="E23" s="89">
        <v>1.5432098765432167</v>
      </c>
      <c r="F23" s="89">
        <v>-44.117647058823529</v>
      </c>
      <c r="G23" s="89">
        <v>-23.604060913705581</v>
      </c>
      <c r="H23" s="89">
        <v>14.596273291925478</v>
      </c>
      <c r="I23" s="89">
        <v>-36.842105263157897</v>
      </c>
      <c r="J23" s="89">
        <v>-33.333333333333336</v>
      </c>
      <c r="K23" s="161"/>
    </row>
    <row r="24" spans="1:11">
      <c r="A24" s="161"/>
      <c r="B24" s="161" t="s">
        <v>21</v>
      </c>
      <c r="C24" s="89">
        <v>159.49384205830893</v>
      </c>
      <c r="D24" s="89">
        <v>64.985998642209793</v>
      </c>
      <c r="E24" s="89">
        <v>-24.056190523511145</v>
      </c>
      <c r="F24" s="89">
        <v>-88.654066326639096</v>
      </c>
      <c r="G24" s="89">
        <v>-42.011376733228786</v>
      </c>
      <c r="H24" s="89">
        <v>-65.005655120626628</v>
      </c>
      <c r="I24" s="161">
        <v>-12.7</v>
      </c>
      <c r="J24" s="161"/>
      <c r="K24" s="161"/>
    </row>
    <row r="25" spans="1:11" s="161" customFormat="1">
      <c r="B25" s="161" t="s">
        <v>25</v>
      </c>
      <c r="C25" s="89">
        <v>-6.2184186418119509</v>
      </c>
      <c r="D25" s="89">
        <v>32.149024282155914</v>
      </c>
      <c r="E25" s="89">
        <v>-82.032692936602274</v>
      </c>
      <c r="F25" s="89">
        <v>-100</v>
      </c>
      <c r="G25" s="89">
        <v>-100</v>
      </c>
      <c r="H25" s="89">
        <v>-57.432539603098952</v>
      </c>
    </row>
    <row r="26" spans="1:11">
      <c r="A26" s="161"/>
      <c r="B26" s="161" t="s">
        <v>22</v>
      </c>
      <c r="C26" s="161"/>
      <c r="D26" s="161"/>
      <c r="E26" s="161"/>
      <c r="F26" s="161"/>
      <c r="G26" s="161"/>
      <c r="H26" s="161"/>
      <c r="I26" s="161"/>
      <c r="J26" s="161"/>
      <c r="K26" s="161"/>
    </row>
    <row r="28" spans="1:11">
      <c r="A28" s="87">
        <v>2.2000000000000002</v>
      </c>
      <c r="B28" s="87" t="s">
        <v>26</v>
      </c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s="86" customFormat="1">
      <c r="A29" s="87"/>
      <c r="B29" s="87" t="s">
        <v>16</v>
      </c>
      <c r="C29" s="89">
        <v>14.505865977331478</v>
      </c>
      <c r="D29" s="89">
        <v>11.258795934323684</v>
      </c>
      <c r="E29" s="89">
        <v>0.57081698180521112</v>
      </c>
      <c r="F29" s="89">
        <v>-1.3129821106187434</v>
      </c>
      <c r="G29" s="161"/>
      <c r="H29" s="161"/>
      <c r="I29" s="161"/>
      <c r="J29" s="161"/>
      <c r="K29" s="161"/>
    </row>
    <row r="30" spans="1:11">
      <c r="A30" s="161"/>
      <c r="B30" s="161" t="s">
        <v>17</v>
      </c>
      <c r="C30" s="89">
        <v>-32.985310749453589</v>
      </c>
      <c r="D30" s="89">
        <v>0.32412443499658661</v>
      </c>
      <c r="E30" s="89">
        <v>-16.151706111463358</v>
      </c>
      <c r="F30" s="89">
        <v>-34.162776214312807</v>
      </c>
      <c r="G30" s="89">
        <v>-39.98430911476175</v>
      </c>
      <c r="H30" s="89">
        <v>-15.678097653639512</v>
      </c>
      <c r="I30" s="89">
        <v>-44.514398851863099</v>
      </c>
      <c r="J30" s="161"/>
      <c r="K30" s="161" t="s">
        <v>36</v>
      </c>
    </row>
    <row r="31" spans="1:11">
      <c r="A31" s="161"/>
      <c r="B31" s="161" t="s">
        <v>18</v>
      </c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>
      <c r="A32" s="161"/>
      <c r="B32" s="161" t="s">
        <v>19</v>
      </c>
      <c r="C32" s="89">
        <v>-20.185723599008266</v>
      </c>
      <c r="D32" s="89">
        <v>32.229489754346183</v>
      </c>
      <c r="E32" s="89">
        <v>-7.3047844578515324</v>
      </c>
      <c r="F32" s="89">
        <v>-5.7549498587709085</v>
      </c>
      <c r="G32" s="89">
        <v>-40.25116924167591</v>
      </c>
      <c r="H32" s="89">
        <v>-24.606161522177892</v>
      </c>
      <c r="I32" s="161"/>
      <c r="J32" s="161"/>
      <c r="K32" s="161"/>
    </row>
    <row r="33" spans="1:11">
      <c r="A33" s="161"/>
      <c r="B33" s="161" t="s">
        <v>20</v>
      </c>
      <c r="C33" s="89">
        <v>-3.9568345323740983</v>
      </c>
      <c r="D33" s="89">
        <v>-58.632478632478637</v>
      </c>
      <c r="E33" s="89">
        <v>-24.912280701754387</v>
      </c>
      <c r="F33" s="89">
        <v>-18.771331058020479</v>
      </c>
      <c r="G33" s="89">
        <v>34.025974025974023</v>
      </c>
      <c r="H33" s="89">
        <v>-1.5037593984962405</v>
      </c>
      <c r="I33" s="89">
        <v>-10.919540229885062</v>
      </c>
      <c r="J33" s="89">
        <v>-3.3783783783783772</v>
      </c>
      <c r="K33" s="161"/>
    </row>
    <row r="34" spans="1:11">
      <c r="A34" s="161"/>
      <c r="B34" s="161" t="s">
        <v>21</v>
      </c>
      <c r="C34" s="89">
        <v>-16.134904864909871</v>
      </c>
      <c r="D34" s="89">
        <v>6.3938615829400414</v>
      </c>
      <c r="E34" s="89">
        <v>-12.798339594720931</v>
      </c>
      <c r="F34" s="89">
        <v>-68.642505120548066</v>
      </c>
      <c r="G34" s="89">
        <v>-27.091046372751915</v>
      </c>
      <c r="H34" s="89">
        <v>-9.438075283396385</v>
      </c>
      <c r="I34" s="89">
        <v>-5.7</v>
      </c>
      <c r="J34" s="89"/>
      <c r="K34" s="161"/>
    </row>
    <row r="35" spans="1:11" s="161" customFormat="1">
      <c r="B35" s="161" t="s">
        <v>25</v>
      </c>
      <c r="C35" s="89">
        <v>-29.699620532842509</v>
      </c>
      <c r="D35" s="89">
        <v>0.26733971210357588</v>
      </c>
      <c r="E35" s="89">
        <v>-63.90396755325196</v>
      </c>
      <c r="F35" s="89">
        <v>39.316022335801762</v>
      </c>
      <c r="G35" s="89">
        <v>12.538022478846012</v>
      </c>
      <c r="H35" s="89">
        <v>121.94734691917782</v>
      </c>
      <c r="I35" s="89"/>
      <c r="J35" s="89"/>
    </row>
    <row r="36" spans="1:11">
      <c r="A36" s="161"/>
      <c r="B36" s="161" t="s">
        <v>22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8" spans="1:11">
      <c r="A38" s="161">
        <v>3</v>
      </c>
      <c r="B38" s="87" t="s">
        <v>27</v>
      </c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 s="86" customFormat="1">
      <c r="A39" s="161"/>
      <c r="B39" s="87" t="s">
        <v>16</v>
      </c>
      <c r="C39" s="161"/>
      <c r="D39" s="161"/>
      <c r="E39" s="161"/>
      <c r="F39" s="161"/>
      <c r="G39" s="161"/>
      <c r="H39" s="161"/>
      <c r="I39" s="161"/>
      <c r="J39" s="161"/>
      <c r="K39" s="161"/>
    </row>
    <row r="40" spans="1:11">
      <c r="A40" s="161"/>
      <c r="B40" s="161" t="s">
        <v>17</v>
      </c>
      <c r="C40" s="89">
        <v>11.013693232193877</v>
      </c>
      <c r="D40" s="89">
        <v>16.527777777777786</v>
      </c>
      <c r="E40" s="89">
        <v>14.376398355793739</v>
      </c>
      <c r="F40" s="89">
        <v>14.025613331276032</v>
      </c>
      <c r="G40" s="89">
        <v>16.335609352369129</v>
      </c>
      <c r="H40" s="89">
        <v>10.408432147562596</v>
      </c>
      <c r="I40" s="89">
        <v>0.90547597374597277</v>
      </c>
      <c r="J40" s="161"/>
      <c r="K40" s="161"/>
    </row>
    <row r="41" spans="1:11">
      <c r="A41" s="161"/>
      <c r="B41" s="161" t="s">
        <v>18</v>
      </c>
      <c r="C41" s="89">
        <v>-4.6007821769125883</v>
      </c>
      <c r="D41" s="89">
        <v>-3.3662518037518074</v>
      </c>
      <c r="E41" s="89">
        <v>-1.1556025573234652</v>
      </c>
      <c r="F41" s="89">
        <v>-1.278990781174183</v>
      </c>
      <c r="G41" s="89">
        <v>2.2791936862212925</v>
      </c>
      <c r="H41" s="89">
        <v>12.875788238744668</v>
      </c>
      <c r="I41" s="161"/>
      <c r="J41" s="161"/>
      <c r="K41" s="161"/>
    </row>
    <row r="42" spans="1:11">
      <c r="A42" s="161"/>
      <c r="B42" s="161" t="s">
        <v>19</v>
      </c>
      <c r="C42" s="89">
        <v>5.8756560435485827</v>
      </c>
      <c r="D42" s="89">
        <v>1.9743115905979769</v>
      </c>
      <c r="E42" s="89">
        <v>12.34764591109645</v>
      </c>
      <c r="F42" s="89">
        <v>24.384568390000027</v>
      </c>
      <c r="G42" s="89">
        <v>21.062672861329148</v>
      </c>
      <c r="H42" s="89">
        <v>16.408774227268008</v>
      </c>
      <c r="I42" s="161"/>
      <c r="J42" s="161"/>
      <c r="K42" s="161"/>
    </row>
    <row r="43" spans="1:11">
      <c r="A43" s="161"/>
      <c r="B43" s="161" t="s">
        <v>20</v>
      </c>
      <c r="C43" s="89">
        <v>-9.225310467179181</v>
      </c>
      <c r="D43" s="89">
        <v>-7.8446754265537599E-2</v>
      </c>
      <c r="E43" s="89">
        <v>-7.3362974939369501</v>
      </c>
      <c r="F43" s="89">
        <v>-6.7953357458785728</v>
      </c>
      <c r="G43" s="89">
        <v>-4.3852623147777381</v>
      </c>
      <c r="H43" s="89">
        <v>3.3057851239669311</v>
      </c>
      <c r="I43" s="89">
        <v>12.05357142857142</v>
      </c>
      <c r="J43" s="89">
        <v>12.481917751601568</v>
      </c>
      <c r="K43" s="161"/>
    </row>
    <row r="44" spans="1:11">
      <c r="A44" s="161"/>
      <c r="B44" s="161" t="s">
        <v>21</v>
      </c>
      <c r="C44" s="89">
        <v>0.83524744205469847</v>
      </c>
      <c r="D44" s="89">
        <v>1.3305174234424566</v>
      </c>
      <c r="E44" s="89">
        <v>-1.6129032258064502</v>
      </c>
      <c r="F44" s="89">
        <v>2.3481258078414502</v>
      </c>
      <c r="G44" s="89">
        <v>4.5483664317744976</v>
      </c>
      <c r="H44" s="89">
        <v>12.285773281024138</v>
      </c>
      <c r="I44" s="89">
        <v>12.781497261107733</v>
      </c>
      <c r="J44" s="89">
        <v>13.074420496136652</v>
      </c>
      <c r="K44" s="161"/>
    </row>
    <row r="45" spans="1:11">
      <c r="A45" s="161"/>
      <c r="B45" s="161" t="s">
        <v>22</v>
      </c>
      <c r="C45" s="89">
        <v>22.800339212555176</v>
      </c>
      <c r="D45" s="89">
        <v>24.597648083942204</v>
      </c>
      <c r="E45" s="89">
        <v>20.538933323550523</v>
      </c>
      <c r="F45" s="89">
        <v>18.600662827102333</v>
      </c>
      <c r="G45" s="89">
        <v>16.134160355997153</v>
      </c>
      <c r="H45" s="161"/>
      <c r="I45" s="161"/>
      <c r="J45" s="161"/>
      <c r="K45" s="161"/>
    </row>
    <row r="47" spans="1:11">
      <c r="A47" s="161">
        <v>4</v>
      </c>
      <c r="B47" s="87" t="s">
        <v>28</v>
      </c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>
      <c r="A48" s="161">
        <v>4.0999999999999996</v>
      </c>
      <c r="B48" s="87" t="s">
        <v>29</v>
      </c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0" s="86" customFormat="1">
      <c r="A49" s="161"/>
      <c r="B49" s="87" t="s">
        <v>16</v>
      </c>
      <c r="C49" s="161"/>
      <c r="D49" s="161"/>
      <c r="E49" s="161"/>
      <c r="F49" s="161"/>
      <c r="G49" s="161"/>
      <c r="H49" s="161"/>
      <c r="I49" s="161"/>
      <c r="J49" s="161"/>
    </row>
    <row r="50" spans="1:10">
      <c r="A50" s="161"/>
      <c r="B50" s="161" t="s">
        <v>17</v>
      </c>
      <c r="C50" s="6">
        <v>3.0481044126748236</v>
      </c>
      <c r="D50" s="6">
        <v>4.3711405078629362</v>
      </c>
      <c r="E50" s="6">
        <v>4.4016476561200113</v>
      </c>
      <c r="F50" s="6">
        <v>4.7171976497727641</v>
      </c>
      <c r="G50" s="6">
        <v>4.4656321447682057</v>
      </c>
      <c r="H50" s="6">
        <v>3.8816044126185334</v>
      </c>
      <c r="I50" s="6">
        <v>0.6</v>
      </c>
      <c r="J50" s="161"/>
    </row>
    <row r="51" spans="1:10">
      <c r="A51" s="161"/>
      <c r="B51" s="161" t="s">
        <v>18</v>
      </c>
      <c r="C51" s="6">
        <v>4.4000000000000004</v>
      </c>
      <c r="D51" s="6">
        <v>5.7</v>
      </c>
      <c r="E51" s="6">
        <v>1.6</v>
      </c>
      <c r="F51" s="6">
        <v>6.6</v>
      </c>
      <c r="G51" s="161">
        <v>8.5</v>
      </c>
      <c r="H51" s="161"/>
      <c r="I51" s="161"/>
      <c r="J51" s="161"/>
    </row>
    <row r="52" spans="1:10">
      <c r="A52" s="161"/>
      <c r="B52" s="161" t="s">
        <v>19</v>
      </c>
      <c r="C52" s="89">
        <v>2.0006562517089765</v>
      </c>
      <c r="D52" s="89">
        <v>-1.9065397729509992</v>
      </c>
      <c r="E52" s="89">
        <v>-1.8794655977336538</v>
      </c>
      <c r="F52" s="89">
        <v>-2.961743941995798</v>
      </c>
      <c r="G52" s="89">
        <v>-2.7535096608000131</v>
      </c>
      <c r="H52" s="89">
        <v>-0.87857796873939131</v>
      </c>
      <c r="I52" s="161"/>
      <c r="J52" s="161"/>
    </row>
    <row r="53" spans="1:10">
      <c r="A53" s="161"/>
      <c r="B53" s="161" t="s">
        <v>20</v>
      </c>
      <c r="C53" s="89">
        <v>-3.4942235342469319</v>
      </c>
      <c r="D53" s="89">
        <v>-3.7085509907339276</v>
      </c>
      <c r="E53" s="89">
        <v>-2.8412124317580889</v>
      </c>
      <c r="F53" s="89">
        <v>-1.4522365654199954</v>
      </c>
      <c r="G53" s="89">
        <v>-2.4288956398640482</v>
      </c>
      <c r="H53" s="89">
        <v>-1.9126736423282109</v>
      </c>
      <c r="I53" s="89">
        <v>0.15410446540258249</v>
      </c>
      <c r="J53" s="89">
        <v>2.5976444835746459</v>
      </c>
    </row>
    <row r="54" spans="1:10">
      <c r="A54" s="161"/>
      <c r="B54" s="161" t="s">
        <v>21</v>
      </c>
      <c r="C54" s="89">
        <v>-0.96941333779040351</v>
      </c>
      <c r="D54" s="89">
        <v>0.18675721561969283</v>
      </c>
      <c r="E54" s="89">
        <v>2.2964867180805371</v>
      </c>
      <c r="F54" s="89">
        <v>-0.73391363713943836</v>
      </c>
      <c r="G54" s="89">
        <v>1.2653898768810068</v>
      </c>
      <c r="H54" s="89">
        <v>1.166472254624229</v>
      </c>
      <c r="I54" s="89">
        <v>3.1432870757398312</v>
      </c>
      <c r="J54" s="89"/>
    </row>
    <row r="55" spans="1:10">
      <c r="A55" s="161"/>
      <c r="B55" s="161" t="s">
        <v>22</v>
      </c>
      <c r="C55" s="89">
        <v>4.4411168333319262</v>
      </c>
      <c r="D55" s="89">
        <v>5.5122428170003124</v>
      </c>
      <c r="E55" s="89">
        <v>4.4825787857109001</v>
      </c>
      <c r="F55" s="89">
        <v>1.9383446712871955</v>
      </c>
      <c r="G55" s="89">
        <v>-0.48437210334720815</v>
      </c>
      <c r="H55" s="89">
        <v>3.8455061972578308</v>
      </c>
      <c r="I55" s="161"/>
      <c r="J55" s="161"/>
    </row>
    <row r="58" spans="1:10">
      <c r="A58" s="161">
        <v>5</v>
      </c>
      <c r="B58" s="87" t="s">
        <v>30</v>
      </c>
      <c r="C58" s="161"/>
      <c r="D58" s="161"/>
      <c r="E58" s="161"/>
      <c r="F58" s="161"/>
      <c r="G58" s="161"/>
      <c r="H58" s="161"/>
      <c r="I58" s="161"/>
      <c r="J58" s="161"/>
    </row>
    <row r="59" spans="1:10" s="86" customFormat="1">
      <c r="A59" s="161"/>
      <c r="B59" s="87" t="s">
        <v>16</v>
      </c>
      <c r="C59" s="161"/>
      <c r="D59" s="161"/>
      <c r="E59" s="161"/>
      <c r="F59" s="161"/>
      <c r="G59" s="161"/>
      <c r="H59" s="161"/>
      <c r="I59" s="161"/>
      <c r="J59" s="161"/>
    </row>
    <row r="60" spans="1:10">
      <c r="A60" s="161"/>
      <c r="B60" s="161" t="s">
        <v>17</v>
      </c>
      <c r="C60" s="161">
        <v>4.0999999999999996</v>
      </c>
      <c r="D60" s="161">
        <v>2.9</v>
      </c>
      <c r="E60" s="161">
        <v>2.4</v>
      </c>
      <c r="F60" s="161">
        <v>1.8</v>
      </c>
      <c r="G60" s="161">
        <v>1.2</v>
      </c>
      <c r="H60" s="161">
        <v>0.7</v>
      </c>
      <c r="I60" s="161">
        <v>0.2</v>
      </c>
      <c r="J60" s="161"/>
    </row>
    <row r="61" spans="1:10">
      <c r="A61" s="161"/>
      <c r="B61" s="161" t="s">
        <v>18</v>
      </c>
      <c r="C61" s="161">
        <v>4</v>
      </c>
      <c r="D61" s="161">
        <v>9.6999999999999993</v>
      </c>
      <c r="E61" s="161">
        <v>-2.8</v>
      </c>
      <c r="F61" s="161">
        <v>4.0999999999999996</v>
      </c>
      <c r="G61" s="161">
        <v>3.9</v>
      </c>
      <c r="H61" s="161"/>
      <c r="I61" s="161"/>
      <c r="J61" s="161"/>
    </row>
    <row r="62" spans="1:10">
      <c r="A62" s="161"/>
      <c r="B62" s="161" t="s">
        <v>19</v>
      </c>
      <c r="C62" s="89">
        <v>8.9315610668211818</v>
      </c>
      <c r="D62" s="89">
        <v>5.4317336493354906</v>
      </c>
      <c r="E62" s="89">
        <v>6.411851819004033</v>
      </c>
      <c r="F62" s="89">
        <v>5.9912227323855483</v>
      </c>
      <c r="G62" s="89">
        <v>6.170125191348097</v>
      </c>
      <c r="H62" s="89">
        <v>5.7979455140441116</v>
      </c>
      <c r="I62" s="161"/>
      <c r="J62" s="161"/>
    </row>
    <row r="63" spans="1:10">
      <c r="A63" s="161"/>
      <c r="B63" s="161" t="s">
        <v>20</v>
      </c>
      <c r="C63" s="89">
        <v>5.1525144270403889</v>
      </c>
      <c r="D63" s="89">
        <v>3.2379814733860757</v>
      </c>
      <c r="E63" s="89">
        <v>1.6661959898333745</v>
      </c>
      <c r="F63" s="89">
        <v>1.422497955809976</v>
      </c>
      <c r="G63" s="89">
        <v>1.3708494925249504</v>
      </c>
      <c r="H63" s="89">
        <v>0.28274161873058645</v>
      </c>
      <c r="I63" s="89">
        <v>3.3735680641050703</v>
      </c>
      <c r="J63" s="89">
        <v>-0.47505938242280443</v>
      </c>
    </row>
    <row r="64" spans="1:10">
      <c r="A64" s="161"/>
      <c r="B64" s="161" t="s">
        <v>21</v>
      </c>
      <c r="C64" s="89">
        <v>7.8272604588393913</v>
      </c>
      <c r="D64" s="89">
        <v>6.6936208445642409</v>
      </c>
      <c r="E64" s="89">
        <v>5.8771148708815835</v>
      </c>
      <c r="F64" s="89">
        <v>14.926699244780096</v>
      </c>
      <c r="G64" s="89">
        <v>3.7297060114085179</v>
      </c>
      <c r="H64" s="89">
        <v>3.3494931687968243</v>
      </c>
      <c r="I64" s="89"/>
      <c r="J64" s="89"/>
    </row>
    <row r="65" spans="1:10">
      <c r="A65" s="161"/>
      <c r="B65" s="161" t="s">
        <v>22</v>
      </c>
      <c r="C65" s="89">
        <v>-1.6005473905240541</v>
      </c>
      <c r="D65" s="89">
        <v>-1.0444716421699973</v>
      </c>
      <c r="E65" s="89">
        <v>-1.4823129362535936</v>
      </c>
      <c r="F65" s="89">
        <v>-2.3785824207417483</v>
      </c>
      <c r="G65" s="89">
        <v>-2.9575899699813779</v>
      </c>
      <c r="H65" s="161"/>
      <c r="I65" s="161"/>
      <c r="J65" s="161"/>
    </row>
    <row r="67" spans="1:10">
      <c r="A67" s="161">
        <v>6</v>
      </c>
      <c r="B67" s="87" t="s">
        <v>31</v>
      </c>
      <c r="C67" s="161"/>
      <c r="D67" s="161"/>
      <c r="E67" s="161"/>
      <c r="F67" s="161"/>
      <c r="G67" s="161"/>
      <c r="H67" s="161"/>
      <c r="I67" s="161"/>
      <c r="J67" s="161"/>
    </row>
    <row r="68" spans="1:10" s="86" customFormat="1">
      <c r="A68" s="161"/>
      <c r="B68" s="87" t="s">
        <v>16</v>
      </c>
      <c r="C68" s="161"/>
      <c r="D68" s="161"/>
      <c r="E68" s="161"/>
      <c r="F68" s="161"/>
      <c r="G68" s="161"/>
      <c r="H68" s="161"/>
      <c r="I68" s="161"/>
      <c r="J68" s="161"/>
    </row>
    <row r="69" spans="1:10">
      <c r="A69" s="161"/>
      <c r="B69" s="161" t="s">
        <v>17</v>
      </c>
      <c r="C69" s="89">
        <v>11.627059005490681</v>
      </c>
      <c r="D69" s="89">
        <v>11.067743821824472</v>
      </c>
      <c r="E69" s="89">
        <v>11.120183140993479</v>
      </c>
      <c r="F69" s="89">
        <v>13.874487730212826</v>
      </c>
      <c r="G69" s="89">
        <v>16.929984225215389</v>
      </c>
      <c r="H69" s="89">
        <v>17.810911880333681</v>
      </c>
      <c r="I69" s="89">
        <v>15.732753582532677</v>
      </c>
      <c r="J69" s="161"/>
    </row>
    <row r="70" spans="1:10">
      <c r="A70" s="161"/>
      <c r="B70" s="161" t="s">
        <v>18</v>
      </c>
      <c r="C70" s="161"/>
      <c r="D70" s="161"/>
      <c r="E70" s="161"/>
      <c r="F70" s="161"/>
      <c r="G70" s="161"/>
      <c r="H70" s="161"/>
      <c r="I70" s="161"/>
      <c r="J70" s="161"/>
    </row>
    <row r="71" spans="1:10">
      <c r="A71" s="161"/>
      <c r="B71" s="161" t="s">
        <v>19</v>
      </c>
      <c r="C71" s="161"/>
      <c r="D71" s="161"/>
      <c r="E71" s="161"/>
      <c r="F71" s="161"/>
      <c r="G71" s="161"/>
      <c r="H71" s="161"/>
      <c r="I71" s="161"/>
      <c r="J71" s="161"/>
    </row>
    <row r="72" spans="1:10">
      <c r="A72" s="161"/>
      <c r="B72" s="161" t="s">
        <v>20</v>
      </c>
      <c r="C72" s="89">
        <v>4.0156709108716937</v>
      </c>
      <c r="D72" s="89">
        <v>3.7974683544303778</v>
      </c>
      <c r="E72" s="89">
        <v>3.5586153398623033</v>
      </c>
      <c r="F72" s="89">
        <v>5.8571706557696057</v>
      </c>
      <c r="G72" s="89">
        <v>11.4975845410628</v>
      </c>
      <c r="H72" s="89">
        <v>17.839922854387645</v>
      </c>
      <c r="I72" s="89">
        <v>26.583493282149707</v>
      </c>
      <c r="J72" s="89">
        <v>25</v>
      </c>
    </row>
    <row r="73" spans="1:10">
      <c r="A73" s="161"/>
      <c r="B73" s="161" t="s">
        <v>21</v>
      </c>
      <c r="C73" s="161"/>
      <c r="D73" s="161"/>
      <c r="E73" s="161"/>
      <c r="F73" s="161"/>
      <c r="G73" s="161"/>
      <c r="H73" s="161"/>
      <c r="I73" s="161"/>
      <c r="J73" s="161"/>
    </row>
    <row r="74" spans="1:10">
      <c r="A74" s="161"/>
      <c r="B74" s="161" t="s">
        <v>22</v>
      </c>
      <c r="C74" s="89">
        <v>-10.737932333496591</v>
      </c>
      <c r="D74" s="89">
        <v>-10.737932333496591</v>
      </c>
      <c r="E74" s="89">
        <v>-10.737932333496591</v>
      </c>
      <c r="F74" s="89">
        <v>-10.737932333496591</v>
      </c>
      <c r="G74" s="89">
        <v>-10.737932333496591</v>
      </c>
      <c r="H74" s="89"/>
      <c r="I74" s="161"/>
      <c r="J74" s="161"/>
    </row>
    <row r="76" spans="1:10">
      <c r="A76" s="161">
        <v>7</v>
      </c>
      <c r="B76" s="87" t="s">
        <v>32</v>
      </c>
      <c r="C76" s="161"/>
      <c r="D76" s="161"/>
      <c r="E76" s="161"/>
      <c r="F76" s="161"/>
      <c r="G76" s="161"/>
      <c r="H76" s="161"/>
      <c r="I76" s="161"/>
      <c r="J76" s="161"/>
    </row>
    <row r="77" spans="1:10" s="86" customFormat="1">
      <c r="A77" s="161"/>
      <c r="B77" s="87" t="s">
        <v>16</v>
      </c>
      <c r="C77" s="161"/>
      <c r="D77" s="161"/>
      <c r="E77" s="161"/>
      <c r="F77" s="161"/>
      <c r="G77" s="161"/>
      <c r="H77" s="161"/>
      <c r="I77" s="161"/>
      <c r="J77" s="161"/>
    </row>
    <row r="78" spans="1:10">
      <c r="A78" s="161"/>
      <c r="B78" s="161" t="s">
        <v>17</v>
      </c>
      <c r="C78" s="89">
        <v>15.065576472111953</v>
      </c>
      <c r="D78" s="89">
        <v>-10.824028492297089</v>
      </c>
      <c r="E78" s="89">
        <v>-18.326904713418202</v>
      </c>
      <c r="F78" s="89">
        <v>-29.268292682926834</v>
      </c>
      <c r="G78" s="89">
        <v>95.517241379310349</v>
      </c>
      <c r="H78" s="89">
        <v>-23.104056437389776</v>
      </c>
      <c r="I78" s="89">
        <v>44.954128440366972</v>
      </c>
      <c r="J78" s="161"/>
    </row>
    <row r="79" spans="1:10">
      <c r="A79" s="161"/>
      <c r="B79" s="161" t="s">
        <v>18</v>
      </c>
      <c r="C79" s="161"/>
      <c r="D79" s="161"/>
      <c r="E79" s="161"/>
      <c r="F79" s="161"/>
      <c r="G79" s="161"/>
      <c r="H79" s="161"/>
      <c r="I79" s="161"/>
      <c r="J79" s="161"/>
    </row>
    <row r="80" spans="1:10">
      <c r="A80" s="161"/>
      <c r="B80" s="161" t="s">
        <v>19</v>
      </c>
      <c r="C80" s="89">
        <v>18.200151247794306</v>
      </c>
      <c r="D80" s="89">
        <v>4.6111665004985092</v>
      </c>
      <c r="E80" s="89">
        <v>-15.746899155132132</v>
      </c>
      <c r="F80" s="89">
        <v>-8.7204968944099353</v>
      </c>
      <c r="G80" s="89">
        <v>23.013698630136979</v>
      </c>
      <c r="H80" s="89">
        <v>27.889818002951316</v>
      </c>
      <c r="I80" s="89">
        <v>2.6379794200187101</v>
      </c>
      <c r="J80" s="161"/>
    </row>
    <row r="81" spans="1:10">
      <c r="A81" s="161"/>
      <c r="B81" s="161" t="s">
        <v>20</v>
      </c>
      <c r="C81" s="161"/>
      <c r="D81" s="161"/>
      <c r="E81" s="161"/>
      <c r="F81" s="161"/>
      <c r="G81" s="161"/>
      <c r="H81" s="161"/>
      <c r="I81" s="161"/>
      <c r="J81" s="161"/>
    </row>
    <row r="82" spans="1:10">
      <c r="A82" s="161"/>
      <c r="B82" s="161" t="s">
        <v>21</v>
      </c>
      <c r="C82" s="89">
        <v>9.2741935483870996</v>
      </c>
      <c r="D82" s="89">
        <v>2.0576131687242816</v>
      </c>
      <c r="E82" s="89">
        <v>-0.1</v>
      </c>
      <c r="F82" s="161">
        <v>-1.6</v>
      </c>
      <c r="G82" s="89">
        <v>0.28653295128939771</v>
      </c>
      <c r="H82" s="89">
        <v>18.148148148148135</v>
      </c>
      <c r="I82" s="89"/>
      <c r="J82" s="161"/>
    </row>
    <row r="83" spans="1:10">
      <c r="A83" s="161"/>
      <c r="B83" s="161" t="s">
        <v>22</v>
      </c>
      <c r="C83" s="161"/>
      <c r="D83" s="161"/>
      <c r="E83" s="161"/>
      <c r="F83" s="161"/>
      <c r="G83" s="161"/>
      <c r="H83" s="161"/>
      <c r="I83" s="161"/>
      <c r="J83" s="161"/>
    </row>
    <row r="85" spans="1:10">
      <c r="A85" s="161">
        <v>8</v>
      </c>
      <c r="B85" s="87" t="s">
        <v>33</v>
      </c>
      <c r="C85" s="161"/>
      <c r="D85" s="161"/>
      <c r="E85" s="161"/>
      <c r="F85" s="161"/>
      <c r="G85" s="161"/>
      <c r="H85" s="161"/>
      <c r="I85" s="161"/>
      <c r="J85" s="161"/>
    </row>
    <row r="86" spans="1:10" s="161" customFormat="1">
      <c r="B86" s="87" t="s">
        <v>16</v>
      </c>
    </row>
    <row r="87" spans="1:10">
      <c r="A87" s="161"/>
      <c r="B87" s="161" t="s">
        <v>17</v>
      </c>
      <c r="C87" s="161"/>
      <c r="D87" s="161"/>
      <c r="E87" s="161"/>
      <c r="F87" s="161"/>
      <c r="G87" s="161"/>
      <c r="H87" s="161"/>
      <c r="I87" s="161"/>
      <c r="J87" s="161"/>
    </row>
    <row r="88" spans="1:10">
      <c r="A88" s="161"/>
      <c r="B88" s="161" t="s">
        <v>18</v>
      </c>
      <c r="C88" s="161"/>
      <c r="D88" s="161"/>
      <c r="E88" s="161"/>
      <c r="F88" s="161"/>
      <c r="G88" s="161"/>
      <c r="H88" s="161"/>
      <c r="I88" s="161"/>
      <c r="J88" s="161"/>
    </row>
    <row r="89" spans="1:10">
      <c r="A89" s="161"/>
      <c r="B89" s="161" t="s">
        <v>19</v>
      </c>
      <c r="C89" s="161"/>
      <c r="D89" s="161"/>
      <c r="E89" s="161"/>
      <c r="F89" s="161"/>
      <c r="G89" s="161"/>
      <c r="H89" s="161"/>
      <c r="I89" s="161"/>
      <c r="J89" s="161"/>
    </row>
    <row r="90" spans="1:10">
      <c r="A90" s="161"/>
      <c r="B90" s="161" t="s">
        <v>20</v>
      </c>
      <c r="C90" s="161"/>
      <c r="D90" s="161"/>
      <c r="E90" s="161"/>
      <c r="F90" s="161"/>
      <c r="G90" s="161"/>
      <c r="H90" s="161"/>
      <c r="I90" s="161"/>
      <c r="J90" s="161"/>
    </row>
    <row r="91" spans="1:10">
      <c r="A91" s="161"/>
      <c r="B91" s="161" t="s">
        <v>21</v>
      </c>
      <c r="C91" s="89">
        <v>9.137055837563457</v>
      </c>
      <c r="D91" s="89">
        <v>-13.749999999999996</v>
      </c>
      <c r="E91" s="89">
        <v>5.0761421319796884</v>
      </c>
      <c r="F91" s="89">
        <v>8.4158415841584233</v>
      </c>
      <c r="G91" s="89">
        <v>-27.203065134099624</v>
      </c>
      <c r="H91" s="89">
        <v>-5.3719008264462857</v>
      </c>
      <c r="I91" s="89">
        <v>-6.3218390804597568</v>
      </c>
      <c r="J91" s="161"/>
    </row>
    <row r="92" spans="1:10">
      <c r="A92" s="161"/>
      <c r="B92" s="161" t="s">
        <v>22</v>
      </c>
      <c r="C92" s="89">
        <v>6.7273767521693451</v>
      </c>
      <c r="D92" s="89">
        <v>3.909016616725669</v>
      </c>
      <c r="E92" s="89">
        <v>-90.015546084097622</v>
      </c>
      <c r="F92" s="89">
        <v>-22.015386728946286</v>
      </c>
      <c r="G92" s="89">
        <v>-16.99808061420346</v>
      </c>
      <c r="H92" s="26">
        <v>8.7481410200540566E-3</v>
      </c>
      <c r="I92" s="161"/>
      <c r="J92" s="161"/>
    </row>
    <row r="94" spans="1:10">
      <c r="A94" s="161">
        <v>9</v>
      </c>
      <c r="B94" s="161" t="s">
        <v>34</v>
      </c>
      <c r="C94" s="161"/>
      <c r="D94" s="161"/>
      <c r="E94" s="161"/>
      <c r="F94" s="161"/>
      <c r="G94" s="161"/>
      <c r="H94" s="161"/>
      <c r="I94" s="161"/>
      <c r="J94" s="161"/>
    </row>
    <row r="95" spans="1:10">
      <c r="A95" s="161"/>
      <c r="B95" s="87" t="s">
        <v>16</v>
      </c>
      <c r="C95" s="161"/>
      <c r="D95" s="161"/>
      <c r="E95" s="161"/>
      <c r="F95" s="161"/>
      <c r="G95" s="161"/>
      <c r="H95" s="161"/>
      <c r="I95" s="161"/>
      <c r="J95" s="161"/>
    </row>
    <row r="96" spans="1:10">
      <c r="A96" s="161"/>
      <c r="B96" s="161" t="s">
        <v>17</v>
      </c>
      <c r="C96" s="161"/>
      <c r="D96" s="161"/>
      <c r="E96" s="161"/>
      <c r="F96" s="161"/>
      <c r="G96" s="161"/>
      <c r="H96" s="161"/>
      <c r="I96" s="161"/>
      <c r="J96" s="161"/>
    </row>
    <row r="97" spans="1:9">
      <c r="A97" s="161"/>
      <c r="B97" s="161" t="s">
        <v>18</v>
      </c>
      <c r="C97" s="161"/>
      <c r="D97" s="161"/>
      <c r="E97" s="161"/>
      <c r="F97" s="161"/>
      <c r="G97" s="161"/>
      <c r="H97" s="161"/>
      <c r="I97" s="161"/>
    </row>
    <row r="98" spans="1:9">
      <c r="A98" s="161"/>
      <c r="B98" s="161" t="s">
        <v>19</v>
      </c>
      <c r="C98" s="161"/>
      <c r="D98" s="161"/>
      <c r="E98" s="161"/>
      <c r="F98" s="161"/>
      <c r="G98" s="161"/>
      <c r="H98" s="161"/>
      <c r="I98" s="161"/>
    </row>
    <row r="99" spans="1:9">
      <c r="A99" s="161"/>
      <c r="B99" s="161" t="s">
        <v>20</v>
      </c>
      <c r="C99" s="161"/>
      <c r="D99" s="161"/>
      <c r="E99" s="161"/>
      <c r="F99" s="161"/>
      <c r="G99" s="161"/>
      <c r="H99" s="161"/>
      <c r="I99" s="161"/>
    </row>
    <row r="100" spans="1:9">
      <c r="A100" s="161"/>
      <c r="B100" s="161" t="s">
        <v>21</v>
      </c>
      <c r="C100" s="89">
        <v>21.311475409836067</v>
      </c>
      <c r="D100" s="89">
        <v>13.402061855670123</v>
      </c>
      <c r="E100" s="89">
        <v>-0.28089887640450062</v>
      </c>
      <c r="F100" s="89">
        <v>-8.9743589743589638</v>
      </c>
      <c r="G100" s="89">
        <v>1.3289036544850363</v>
      </c>
      <c r="H100" s="89">
        <v>7.9185520361990891</v>
      </c>
      <c r="I100" s="89">
        <v>65.697674418604663</v>
      </c>
    </row>
    <row r="101" spans="1:9">
      <c r="A101" s="161"/>
      <c r="B101" s="161" t="s">
        <v>22</v>
      </c>
      <c r="C101" s="89">
        <v>32.908209910404111</v>
      </c>
      <c r="D101" s="89">
        <v>-17.230514749320626</v>
      </c>
      <c r="E101" s="89">
        <v>18.672008680772922</v>
      </c>
      <c r="F101" s="89">
        <v>63.724105461393599</v>
      </c>
      <c r="G101" s="89">
        <v>12.123733542166338</v>
      </c>
      <c r="H101" s="89">
        <v>50.566860465116271</v>
      </c>
      <c r="I101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52A1-B84F-41EE-8F8E-8A41F3B7021B}">
  <dimension ref="A1:Q120"/>
  <sheetViews>
    <sheetView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F34" sqref="F34"/>
    </sheetView>
  </sheetViews>
  <sheetFormatPr defaultRowHeight="15"/>
  <cols>
    <col min="2" max="2" width="32.42578125" customWidth="1"/>
    <col min="3" max="3" width="11" customWidth="1"/>
    <col min="4" max="4" width="10.42578125" customWidth="1"/>
    <col min="5" max="5" width="8.140625" customWidth="1"/>
    <col min="6" max="6" width="7.85546875" customWidth="1"/>
    <col min="7" max="7" width="8.42578125" customWidth="1"/>
    <col min="8" max="8" width="9" bestFit="1" customWidth="1"/>
    <col min="14" max="14" width="8.140625" customWidth="1"/>
    <col min="15" max="15" width="8.5703125" customWidth="1"/>
  </cols>
  <sheetData>
    <row r="1" spans="1:17">
      <c r="A1" s="161"/>
      <c r="B1" s="161"/>
      <c r="C1" s="87" t="s">
        <v>37</v>
      </c>
      <c r="D1" s="87"/>
      <c r="E1" s="87"/>
      <c r="F1" s="87"/>
      <c r="G1" s="87"/>
      <c r="H1" s="161"/>
      <c r="I1" s="161"/>
      <c r="J1" s="161"/>
      <c r="K1" s="161"/>
      <c r="L1" s="161"/>
      <c r="M1" s="161"/>
      <c r="N1" s="161"/>
      <c r="O1" s="87" t="s">
        <v>38</v>
      </c>
      <c r="P1" s="161"/>
      <c r="Q1" s="161"/>
    </row>
    <row r="4" spans="1:17">
      <c r="A4" s="161"/>
      <c r="B4" s="161"/>
      <c r="C4" s="161">
        <v>2019</v>
      </c>
      <c r="D4" s="161"/>
      <c r="E4" s="161"/>
      <c r="F4" s="161"/>
      <c r="G4" s="161">
        <v>2020</v>
      </c>
      <c r="H4" s="161"/>
      <c r="I4" s="161"/>
      <c r="J4" s="161"/>
      <c r="K4" s="161"/>
      <c r="L4" s="161"/>
      <c r="M4" s="161"/>
      <c r="N4" s="161">
        <v>2020</v>
      </c>
      <c r="O4" s="161"/>
      <c r="P4" s="161"/>
      <c r="Q4" s="161"/>
    </row>
    <row r="5" spans="1:17" ht="18" thickBot="1">
      <c r="A5" s="161"/>
      <c r="B5" s="87"/>
      <c r="C5" s="73" t="s">
        <v>39</v>
      </c>
      <c r="D5" s="73" t="s">
        <v>40</v>
      </c>
      <c r="E5" s="73" t="s">
        <v>41</v>
      </c>
      <c r="F5" s="73" t="s">
        <v>42</v>
      </c>
      <c r="G5" s="73" t="s">
        <v>39</v>
      </c>
      <c r="H5" s="73" t="s">
        <v>40</v>
      </c>
      <c r="I5" s="73" t="s">
        <v>41</v>
      </c>
      <c r="J5" s="73" t="s">
        <v>42</v>
      </c>
      <c r="K5" s="76"/>
      <c r="L5" s="76"/>
      <c r="M5" s="76"/>
      <c r="N5" s="73" t="s">
        <v>39</v>
      </c>
      <c r="O5" s="73" t="s">
        <v>40</v>
      </c>
      <c r="P5" s="73" t="s">
        <v>41</v>
      </c>
      <c r="Q5" s="73" t="s">
        <v>42</v>
      </c>
    </row>
    <row r="6" spans="1:17" ht="15.75" thickTop="1">
      <c r="A6" s="161"/>
      <c r="B6" s="87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8" spans="1:17">
      <c r="A8" s="161">
        <v>1</v>
      </c>
      <c r="B8" s="87" t="s">
        <v>15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7" s="86" customFormat="1">
      <c r="A9" s="161"/>
      <c r="B9" s="25" t="s">
        <v>16</v>
      </c>
      <c r="C9" s="161"/>
      <c r="D9" s="161"/>
      <c r="E9" s="161"/>
      <c r="F9" s="161"/>
      <c r="G9" s="89">
        <v>-57.080941251219677</v>
      </c>
      <c r="H9" s="161"/>
      <c r="I9" s="161"/>
      <c r="J9" s="161"/>
      <c r="K9" s="161"/>
      <c r="L9" s="161"/>
      <c r="M9" s="161"/>
      <c r="N9" s="89">
        <v>-33.389681281915827</v>
      </c>
      <c r="O9" s="161"/>
      <c r="P9" s="161"/>
      <c r="Q9" s="161"/>
    </row>
    <row r="10" spans="1:17">
      <c r="A10" s="161"/>
      <c r="B10" s="161" t="s">
        <v>17</v>
      </c>
      <c r="C10" s="161">
        <v>-22.3</v>
      </c>
      <c r="D10" s="89">
        <v>37.107313468442513</v>
      </c>
      <c r="E10" s="89">
        <v>13.126289075430542</v>
      </c>
      <c r="F10" s="89">
        <v>-17.344427604627775</v>
      </c>
      <c r="G10" s="89">
        <v>-36.594653474333953</v>
      </c>
      <c r="H10" s="89">
        <v>-98.711533918869591</v>
      </c>
      <c r="I10" s="89"/>
      <c r="J10" s="89"/>
      <c r="K10" s="161"/>
      <c r="L10" s="161"/>
      <c r="M10" s="161"/>
      <c r="N10" s="89">
        <v>-18.712796969644074</v>
      </c>
      <c r="O10" s="89">
        <v>-99.236103448568542</v>
      </c>
      <c r="P10" s="161"/>
      <c r="Q10" s="161"/>
    </row>
    <row r="11" spans="1:17">
      <c r="A11" s="161"/>
      <c r="B11" s="161" t="s">
        <v>18</v>
      </c>
      <c r="C11" s="161">
        <v>0.94</v>
      </c>
      <c r="D11" s="89">
        <v>29.838908017707809</v>
      </c>
      <c r="E11" s="89">
        <v>6.9328029549651893</v>
      </c>
      <c r="F11" s="89">
        <v>-14.826624153049028</v>
      </c>
      <c r="G11" s="89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>
      <c r="A12" s="161"/>
      <c r="B12" s="161" t="s">
        <v>19</v>
      </c>
      <c r="C12" s="161">
        <v>-30.4</v>
      </c>
      <c r="D12" s="89">
        <v>30.057122666509638</v>
      </c>
      <c r="E12" s="89">
        <v>32.098709531356121</v>
      </c>
      <c r="F12" s="89">
        <v>-23.942551587029548</v>
      </c>
      <c r="G12" s="89">
        <v>-51.162738293749157</v>
      </c>
      <c r="H12" s="89">
        <v>-100</v>
      </c>
      <c r="I12" s="161"/>
      <c r="J12" s="161"/>
      <c r="K12" s="161"/>
      <c r="L12" s="161"/>
      <c r="M12" s="161"/>
      <c r="N12" s="89">
        <v>-36.184559213238323</v>
      </c>
      <c r="O12" s="89">
        <v>-100</v>
      </c>
      <c r="P12" s="161"/>
      <c r="Q12" s="161"/>
    </row>
    <row r="13" spans="1:17">
      <c r="A13" s="161"/>
      <c r="B13" s="161" t="s">
        <v>20</v>
      </c>
      <c r="C13" s="161">
        <v>-10</v>
      </c>
      <c r="D13" s="89">
        <v>16.898378020523008</v>
      </c>
      <c r="E13" s="89">
        <v>9.2453631601302497</v>
      </c>
      <c r="F13" s="89">
        <v>5.1321928460342114</v>
      </c>
      <c r="G13" s="89">
        <v>-49.704142011834321</v>
      </c>
      <c r="H13" s="89">
        <v>-99.166666666666671</v>
      </c>
      <c r="I13" s="161"/>
      <c r="J13" s="161"/>
      <c r="K13" s="161"/>
      <c r="L13" s="161"/>
      <c r="M13" s="161"/>
      <c r="N13" s="89">
        <v>-32.472691161866926</v>
      </c>
      <c r="O13" s="89">
        <v>-99.518618150927367</v>
      </c>
      <c r="P13" s="161"/>
      <c r="Q13" s="161"/>
    </row>
    <row r="14" spans="1:17">
      <c r="A14" s="161"/>
      <c r="B14" s="161" t="s">
        <v>43</v>
      </c>
      <c r="C14" s="89">
        <v>-30.955120828538551</v>
      </c>
      <c r="D14" s="89">
        <v>57.401960784313722</v>
      </c>
      <c r="E14" s="89">
        <v>47.530364372469627</v>
      </c>
      <c r="F14" s="89">
        <v>-20.657772523853758</v>
      </c>
      <c r="G14" s="89">
        <v>-65.861489068949709</v>
      </c>
      <c r="H14" s="161"/>
      <c r="I14" s="161"/>
      <c r="J14" s="161"/>
      <c r="K14" s="161"/>
      <c r="L14" s="161"/>
      <c r="M14" s="161"/>
      <c r="N14" s="89">
        <v>-54.244147328518011</v>
      </c>
      <c r="O14" s="161"/>
      <c r="P14" s="161"/>
      <c r="Q14" s="161"/>
    </row>
    <row r="15" spans="1:17">
      <c r="A15" s="161"/>
      <c r="B15" s="161" t="s">
        <v>22</v>
      </c>
      <c r="C15" s="161">
        <v>-25.1</v>
      </c>
      <c r="D15" s="89">
        <v>26.783881476192594</v>
      </c>
      <c r="E15" s="89">
        <v>28.777586146210975</v>
      </c>
      <c r="F15" s="89">
        <v>-9.199989067155002</v>
      </c>
      <c r="G15" s="89">
        <v>-44.231058667710187</v>
      </c>
      <c r="H15" s="89">
        <v>-100</v>
      </c>
      <c r="I15" s="161"/>
      <c r="J15" s="161"/>
      <c r="K15" s="161"/>
      <c r="L15" s="161"/>
      <c r="M15" s="161"/>
      <c r="N15" s="89">
        <v>-17.323396849480122</v>
      </c>
      <c r="O15" s="89">
        <v>-100</v>
      </c>
      <c r="P15" s="161"/>
      <c r="Q15" s="161"/>
    </row>
    <row r="17" spans="1:15">
      <c r="A17" s="161">
        <v>1.1000000000000001</v>
      </c>
      <c r="B17" s="87" t="s">
        <v>44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1:15" s="86" customFormat="1">
      <c r="A18" s="161"/>
      <c r="B18" s="25" t="s">
        <v>16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</row>
    <row r="19" spans="1:15">
      <c r="A19" s="161"/>
      <c r="B19" s="161" t="s">
        <v>17</v>
      </c>
      <c r="C19" s="89">
        <v>-29.827915869980881</v>
      </c>
      <c r="D19" s="89">
        <v>44.141689373297012</v>
      </c>
      <c r="E19" s="89">
        <v>22.495274102079389</v>
      </c>
      <c r="F19" s="89">
        <v>-19.367283950617285</v>
      </c>
      <c r="G19" s="89">
        <v>-41.779904306220097</v>
      </c>
      <c r="H19" s="89">
        <v>-98.619329388560161</v>
      </c>
      <c r="I19" s="161"/>
      <c r="J19" s="161"/>
      <c r="K19" s="161"/>
      <c r="L19" s="161"/>
      <c r="M19" s="161"/>
      <c r="N19" s="9">
        <v>-42.495274102079392</v>
      </c>
      <c r="O19" s="9">
        <v>-99.351851851851848</v>
      </c>
    </row>
    <row r="20" spans="1:15">
      <c r="A20" s="161"/>
      <c r="B20" s="161" t="s">
        <v>18</v>
      </c>
      <c r="C20" s="89">
        <v>-41.775456919060048</v>
      </c>
      <c r="D20" s="89">
        <v>74.887892376681634</v>
      </c>
      <c r="E20" s="89">
        <v>-91.615384615384627</v>
      </c>
      <c r="F20" s="89">
        <v>76.146788990825698</v>
      </c>
      <c r="G20" s="89">
        <v>38.888888888888907</v>
      </c>
      <c r="H20" s="89"/>
      <c r="I20" s="161"/>
      <c r="J20" s="161"/>
      <c r="K20" s="161"/>
      <c r="L20" s="161"/>
      <c r="M20" s="161"/>
      <c r="N20" s="89">
        <v>-64.125560538116588</v>
      </c>
      <c r="O20" s="161"/>
    </row>
    <row r="21" spans="1:15">
      <c r="A21" s="161"/>
      <c r="B21" s="161" t="s">
        <v>19</v>
      </c>
      <c r="C21" s="89">
        <v>-39.408432976714913</v>
      </c>
      <c r="D21" s="89">
        <v>50.47598442232799</v>
      </c>
      <c r="E21" s="89">
        <v>21.682242990654199</v>
      </c>
      <c r="F21" s="89">
        <v>-15.50868486352357</v>
      </c>
      <c r="G21" s="89">
        <v>-55.954129081882378</v>
      </c>
      <c r="H21" s="89">
        <v>-100</v>
      </c>
      <c r="I21" s="161"/>
      <c r="J21" s="161"/>
      <c r="K21" s="161"/>
      <c r="L21" s="161"/>
      <c r="M21" s="161"/>
      <c r="N21" s="89">
        <v>-31.858502812635216</v>
      </c>
      <c r="O21" s="89">
        <v>-100</v>
      </c>
    </row>
    <row r="22" spans="1:15">
      <c r="A22" s="161"/>
      <c r="B22" s="161" t="s">
        <v>20</v>
      </c>
      <c r="C22" s="89">
        <v>-54.29128738621587</v>
      </c>
      <c r="D22" s="89">
        <v>52.875431822800238</v>
      </c>
      <c r="E22" s="89">
        <v>-4.4397181975275863</v>
      </c>
      <c r="F22" s="89">
        <v>96.369453331478638</v>
      </c>
      <c r="G22" s="89">
        <v>-66.416377417298293</v>
      </c>
      <c r="H22" s="89">
        <v>-89.981016663151237</v>
      </c>
      <c r="I22" s="161"/>
      <c r="J22" s="161"/>
      <c r="K22" s="161"/>
      <c r="L22" s="161"/>
      <c r="M22" s="161"/>
      <c r="N22" s="89">
        <v>-3.6577931314773382</v>
      </c>
      <c r="O22" s="89">
        <v>-93.686029509504181</v>
      </c>
    </row>
    <row r="23" spans="1:15">
      <c r="A23" s="161"/>
      <c r="B23" s="161" t="s">
        <v>21</v>
      </c>
      <c r="C23" s="89">
        <v>-14.527440721362572</v>
      </c>
      <c r="D23" s="89">
        <v>10.610402014413477</v>
      </c>
      <c r="E23" s="89">
        <v>39.673443755396811</v>
      </c>
      <c r="F23" s="89">
        <v>-4.3640757601303921</v>
      </c>
      <c r="G23" s="89">
        <v>-18.476184879381773</v>
      </c>
      <c r="H23" s="161"/>
      <c r="I23" s="161"/>
      <c r="J23" s="161"/>
      <c r="K23" s="161"/>
      <c r="L23" s="161"/>
      <c r="M23" s="161"/>
      <c r="N23" s="89">
        <v>19.063169711195016</v>
      </c>
      <c r="O23" s="161"/>
    </row>
    <row r="24" spans="1:15">
      <c r="A24" s="161"/>
      <c r="B24" s="161" t="s">
        <v>22</v>
      </c>
      <c r="C24" s="161"/>
      <c r="D24" s="161"/>
      <c r="E24" s="161"/>
      <c r="F24" s="161"/>
      <c r="G24" s="161">
        <v>-31.2</v>
      </c>
      <c r="H24" s="161"/>
      <c r="I24" s="161"/>
      <c r="J24" s="161"/>
      <c r="K24" s="161"/>
      <c r="L24" s="161"/>
      <c r="M24" s="161"/>
      <c r="N24" s="161"/>
      <c r="O24" s="161"/>
    </row>
    <row r="26" spans="1:15">
      <c r="A26" s="87">
        <v>2</v>
      </c>
      <c r="B26" s="87" t="s">
        <v>23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>
      <c r="A27" s="161">
        <v>2.1</v>
      </c>
      <c r="B27" s="87" t="s">
        <v>24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s="86" customFormat="1">
      <c r="A28" s="161"/>
      <c r="B28" s="25" t="s">
        <v>16</v>
      </c>
      <c r="C28" s="161"/>
      <c r="D28" s="161"/>
      <c r="E28" s="161"/>
      <c r="F28" s="161"/>
      <c r="G28" s="9">
        <v>111.95288364714963</v>
      </c>
      <c r="H28" s="161"/>
      <c r="I28" s="161"/>
      <c r="J28" s="161"/>
      <c r="K28" s="161"/>
      <c r="L28" s="161"/>
      <c r="M28" s="161"/>
      <c r="N28" s="89">
        <v>340.42654028436016</v>
      </c>
      <c r="O28" s="161"/>
    </row>
    <row r="29" spans="1:15">
      <c r="A29" s="161"/>
      <c r="B29" s="161" t="s">
        <v>17</v>
      </c>
      <c r="C29" s="89">
        <v>-4.1399000713775784</v>
      </c>
      <c r="D29" s="89">
        <v>-8.0787693974077044</v>
      </c>
      <c r="E29" s="89">
        <v>36.839499945200082</v>
      </c>
      <c r="F29" s="89">
        <v>-23.034455785549667</v>
      </c>
      <c r="G29" s="89">
        <v>-16.716937907240759</v>
      </c>
      <c r="H29" s="89">
        <v>-10.794558086749518</v>
      </c>
      <c r="I29" s="161"/>
      <c r="J29" s="161"/>
      <c r="K29" s="161"/>
      <c r="L29" s="161"/>
      <c r="M29" s="161"/>
      <c r="N29" s="89">
        <v>-19.373030293139536</v>
      </c>
      <c r="O29" s="89">
        <v>-21.755133001625481</v>
      </c>
    </row>
    <row r="30" spans="1:15">
      <c r="A30" s="161"/>
      <c r="B30" s="161" t="s">
        <v>18</v>
      </c>
      <c r="C30" s="89">
        <v>-19.441123729826661</v>
      </c>
      <c r="D30" s="89">
        <v>10.311874041829384</v>
      </c>
      <c r="E30" s="89">
        <v>-1.2619448558501722</v>
      </c>
      <c r="F30" s="89">
        <v>2.6270368011177991</v>
      </c>
      <c r="G30" s="89">
        <v>-14.046310478421498</v>
      </c>
      <c r="H30" s="161"/>
      <c r="I30" s="161"/>
      <c r="J30" s="161"/>
      <c r="K30" s="161"/>
      <c r="L30" s="161"/>
      <c r="M30" s="161"/>
      <c r="N30" s="161">
        <v>-3.9199668766715434</v>
      </c>
      <c r="O30" s="161"/>
    </row>
    <row r="31" spans="1:15">
      <c r="A31" s="161"/>
      <c r="B31" s="161" t="s">
        <v>19</v>
      </c>
      <c r="C31" s="89">
        <v>2.4047456732267269</v>
      </c>
      <c r="D31" s="89">
        <v>2.4047456732267269</v>
      </c>
      <c r="E31" s="89">
        <v>23.502890257167408</v>
      </c>
      <c r="F31" s="89">
        <v>-16.774050445244093</v>
      </c>
      <c r="G31" s="89">
        <v>-24.657185733554488</v>
      </c>
      <c r="H31" s="89">
        <v>9.8700874254432627</v>
      </c>
      <c r="I31" s="161"/>
      <c r="J31" s="161"/>
      <c r="K31" s="161"/>
      <c r="L31" s="161"/>
      <c r="M31" s="161"/>
      <c r="N31" s="89">
        <v>-20.695505406915526</v>
      </c>
      <c r="O31" s="89">
        <v>-14.914180032470803</v>
      </c>
    </row>
    <row r="32" spans="1:15">
      <c r="A32" s="161"/>
      <c r="B32" s="161" t="s">
        <v>20</v>
      </c>
      <c r="C32" s="89">
        <v>-5.1115241635687703</v>
      </c>
      <c r="D32" s="89">
        <v>-1.5618788760581759</v>
      </c>
      <c r="E32" s="89">
        <v>-12.076006930698979</v>
      </c>
      <c r="F32" s="89">
        <v>-3.3631155737964602</v>
      </c>
      <c r="G32" s="89">
        <v>5.3841822525908967</v>
      </c>
      <c r="H32" s="89">
        <v>-7.2724182631906942</v>
      </c>
      <c r="I32" s="161"/>
      <c r="J32" s="161"/>
      <c r="K32" s="161"/>
      <c r="L32" s="161"/>
      <c r="M32" s="161"/>
      <c r="N32" s="89">
        <v>-11.856748135281892</v>
      </c>
      <c r="O32" s="89">
        <v>-16.970067098873866</v>
      </c>
    </row>
    <row r="33" spans="1:15">
      <c r="A33" s="161"/>
      <c r="B33" s="161" t="s">
        <v>21</v>
      </c>
      <c r="C33" s="89">
        <v>-3.8311357534246304</v>
      </c>
      <c r="D33" s="89">
        <v>68.592273810991287</v>
      </c>
      <c r="E33" s="89">
        <v>10.870558394760522</v>
      </c>
      <c r="F33" s="89">
        <v>9.6627898326397279</v>
      </c>
      <c r="G33" s="89">
        <v>-33.020293983756858</v>
      </c>
      <c r="H33" s="89">
        <v>-59.767387283376131</v>
      </c>
      <c r="I33" s="161"/>
      <c r="J33" s="161"/>
      <c r="K33" s="161"/>
      <c r="L33" s="161"/>
      <c r="M33" s="161"/>
      <c r="N33" s="89">
        <v>37.295540171191611</v>
      </c>
      <c r="O33" s="89">
        <v>-67.235993853313175</v>
      </c>
    </row>
    <row r="34" spans="1:15" s="161" customFormat="1">
      <c r="B34" s="161" t="s">
        <v>25</v>
      </c>
      <c r="C34" s="89"/>
      <c r="D34" s="89">
        <v>61.045100738289172</v>
      </c>
      <c r="E34" s="89">
        <v>2.3718960150912682</v>
      </c>
      <c r="F34" s="89">
        <v>-19.581564145896934</v>
      </c>
      <c r="G34" s="89">
        <v>-54.449201865264342</v>
      </c>
      <c r="H34" s="89">
        <v>-74.726810929025703</v>
      </c>
      <c r="N34" s="89">
        <v>-39.607935379958569</v>
      </c>
      <c r="O34" s="89">
        <v>-90.522530269274313</v>
      </c>
    </row>
    <row r="35" spans="1:15">
      <c r="A35" s="161"/>
      <c r="B35" s="161" t="s">
        <v>22</v>
      </c>
      <c r="C35" s="89">
        <v>-26.35574837310195</v>
      </c>
      <c r="D35" s="89">
        <v>3.1353135313531455</v>
      </c>
      <c r="E35" s="89">
        <v>18.88000000000001</v>
      </c>
      <c r="F35" s="89">
        <v>0.9421265141319024</v>
      </c>
      <c r="G35" s="89">
        <v>-18.666666666666664</v>
      </c>
      <c r="H35" s="161"/>
      <c r="I35" s="161"/>
      <c r="J35" s="161"/>
      <c r="K35" s="161"/>
      <c r="L35" s="161"/>
      <c r="M35" s="161"/>
      <c r="N35" s="26">
        <v>0.66006600660066805</v>
      </c>
      <c r="O35" s="161"/>
    </row>
    <row r="37" spans="1:15">
      <c r="A37" s="87">
        <v>2.2000000000000002</v>
      </c>
      <c r="B37" s="87" t="s">
        <v>26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1:15" s="86" customFormat="1">
      <c r="A38" s="87"/>
      <c r="B38" s="25" t="s">
        <v>16</v>
      </c>
      <c r="C38" s="161"/>
      <c r="D38" s="161"/>
      <c r="E38" s="161"/>
      <c r="F38" s="161"/>
      <c r="G38" s="89">
        <v>-28.231709016535433</v>
      </c>
      <c r="H38" s="161"/>
      <c r="I38" s="161"/>
      <c r="J38" s="161"/>
      <c r="K38" s="161"/>
      <c r="L38" s="161"/>
      <c r="M38" s="161"/>
      <c r="N38" s="89">
        <v>7.6663817315911542</v>
      </c>
      <c r="O38" s="161"/>
    </row>
    <row r="39" spans="1:15">
      <c r="A39" s="161"/>
      <c r="B39" s="161" t="s">
        <v>17</v>
      </c>
      <c r="C39" s="89">
        <v>-16.257823178188623</v>
      </c>
      <c r="D39" s="89">
        <v>-5.9843253039878253</v>
      </c>
      <c r="E39" s="89">
        <v>8.2772322760951589</v>
      </c>
      <c r="F39" s="89">
        <v>46.541652605978797</v>
      </c>
      <c r="G39" s="89">
        <v>-45.876097305323839</v>
      </c>
      <c r="H39" s="89">
        <v>-19.364969621167806</v>
      </c>
      <c r="I39" s="161"/>
      <c r="J39" s="161"/>
      <c r="K39" s="161"/>
      <c r="L39" s="161"/>
      <c r="M39" s="161"/>
      <c r="N39" s="89">
        <v>-19.26021239168676</v>
      </c>
      <c r="O39" s="89">
        <v>-30.751385366030359</v>
      </c>
    </row>
    <row r="40" spans="1:15">
      <c r="A40" s="161"/>
      <c r="B40" s="161" t="s">
        <v>18</v>
      </c>
      <c r="C40" s="89">
        <v>-15.000472902676631</v>
      </c>
      <c r="D40" s="26">
        <v>-4.4686612678327853</v>
      </c>
      <c r="E40" s="26">
        <v>-24.121868627406386</v>
      </c>
      <c r="F40" s="26">
        <v>8.0759310977662313</v>
      </c>
      <c r="G40" s="26">
        <v>1.5081876753060497</v>
      </c>
      <c r="H40" s="161"/>
      <c r="I40" s="161"/>
      <c r="J40" s="161"/>
      <c r="K40" s="161"/>
      <c r="L40" s="161"/>
      <c r="M40" s="161"/>
      <c r="N40" s="89">
        <v>-20.477037500856511</v>
      </c>
      <c r="O40" s="161"/>
    </row>
    <row r="41" spans="1:15">
      <c r="A41" s="161"/>
      <c r="B41" s="161" t="s">
        <v>19</v>
      </c>
      <c r="C41" s="89">
        <v>-14.278467346342216</v>
      </c>
      <c r="D41" s="89">
        <v>12.704282412880863</v>
      </c>
      <c r="E41" s="89">
        <v>-1.6044996458267291</v>
      </c>
      <c r="F41" s="89">
        <v>18.107229700214145</v>
      </c>
      <c r="G41" s="89">
        <v>-24.247276651480977</v>
      </c>
      <c r="H41" s="89">
        <v>-15.045731116536832</v>
      </c>
      <c r="I41" s="161"/>
      <c r="J41" s="161"/>
      <c r="K41" s="161"/>
      <c r="L41" s="161"/>
      <c r="M41" s="161"/>
      <c r="N41" s="89">
        <v>-0.78201787945372248</v>
      </c>
      <c r="O41" s="89">
        <v>-25.211438725418045</v>
      </c>
    </row>
    <row r="42" spans="1:15">
      <c r="A42" s="161"/>
      <c r="B42" s="161" t="s">
        <v>20</v>
      </c>
      <c r="C42" s="89">
        <v>-11.437648927720412</v>
      </c>
      <c r="D42" s="89">
        <v>-12.625027345529139</v>
      </c>
      <c r="E42" s="89">
        <v>-3.0552813526764422</v>
      </c>
      <c r="F42" s="89">
        <v>19.44394755532317</v>
      </c>
      <c r="G42" s="89">
        <v>-34.882632810706916</v>
      </c>
      <c r="H42" s="89">
        <v>38.601958553566277</v>
      </c>
      <c r="I42" s="161"/>
      <c r="J42" s="161"/>
      <c r="K42" s="161"/>
      <c r="L42" s="161"/>
      <c r="M42" s="161"/>
      <c r="N42" s="89">
        <v>-34.117178730378463</v>
      </c>
      <c r="O42" s="89">
        <v>4.5091950885646881</v>
      </c>
    </row>
    <row r="43" spans="1:15">
      <c r="A43" s="161"/>
      <c r="B43" s="161" t="s">
        <v>21</v>
      </c>
      <c r="C43" s="89">
        <v>24.395900052617581</v>
      </c>
      <c r="D43" s="89">
        <v>13.357032892220676</v>
      </c>
      <c r="E43" s="89">
        <v>-12.246889029058195</v>
      </c>
      <c r="F43" s="89">
        <v>24.246310312245157</v>
      </c>
      <c r="G43" s="89">
        <v>-26.65183629371527</v>
      </c>
      <c r="H43" s="89">
        <v>-19.106581257312438</v>
      </c>
      <c r="I43" s="161"/>
      <c r="J43" s="161"/>
      <c r="K43" s="161"/>
      <c r="L43" s="161"/>
      <c r="M43" s="161"/>
      <c r="N43" s="89">
        <v>-9.3466750325756571</v>
      </c>
      <c r="O43" s="89">
        <v>-35.308315770939267</v>
      </c>
    </row>
    <row r="44" spans="1:15" s="161" customFormat="1">
      <c r="B44" s="161" t="s">
        <v>25</v>
      </c>
      <c r="C44" s="89"/>
      <c r="D44" s="89">
        <v>-32.300936762905465</v>
      </c>
      <c r="E44" s="89">
        <v>46.740488982392407</v>
      </c>
      <c r="F44" s="89">
        <v>-28.398214321594072</v>
      </c>
      <c r="G44" s="89">
        <v>-3.1367319663251569</v>
      </c>
      <c r="H44" s="89">
        <v>42.87504743273427</v>
      </c>
      <c r="N44" s="89">
        <v>-31.100575869131962</v>
      </c>
      <c r="O44" s="89">
        <v>45.408341269218511</v>
      </c>
    </row>
    <row r="45" spans="1:15">
      <c r="A45" s="161"/>
      <c r="B45" s="161" t="s">
        <v>22</v>
      </c>
      <c r="C45" s="26">
        <v>-27.052529182879383</v>
      </c>
      <c r="D45" s="89">
        <v>12.575010001333521</v>
      </c>
      <c r="E45" s="89">
        <v>8.3155650319829419</v>
      </c>
      <c r="F45" s="89">
        <v>19.76159230096237</v>
      </c>
      <c r="G45" s="89">
        <v>-11.314035247922561</v>
      </c>
      <c r="H45" s="161"/>
      <c r="I45" s="161"/>
      <c r="J45" s="161"/>
      <c r="K45" s="161"/>
      <c r="L45" s="161"/>
      <c r="M45" s="161"/>
      <c r="N45" s="89">
        <v>29.510601413521798</v>
      </c>
      <c r="O45" s="161"/>
    </row>
    <row r="47" spans="1:15">
      <c r="A47" s="161">
        <v>3</v>
      </c>
      <c r="B47" s="87" t="s">
        <v>27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</row>
    <row r="48" spans="1:15" s="86" customFormat="1">
      <c r="A48" s="161"/>
      <c r="B48" s="25" t="s">
        <v>16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1:15">
      <c r="A49" s="161"/>
      <c r="B49" s="161" t="s">
        <v>17</v>
      </c>
      <c r="C49" s="89">
        <v>-11.695087492855416</v>
      </c>
      <c r="D49" s="89">
        <v>-19.548513529452528</v>
      </c>
      <c r="E49" s="89">
        <v>2.6796399396430637</v>
      </c>
      <c r="F49" s="89">
        <v>2.7162093378372276</v>
      </c>
      <c r="G49" s="89">
        <v>-0.97306063609335913</v>
      </c>
      <c r="H49" s="89">
        <v>-1.6327979412547822</v>
      </c>
      <c r="I49" s="161"/>
      <c r="J49" s="161"/>
      <c r="K49" s="161"/>
      <c r="L49" s="161"/>
      <c r="M49" s="161"/>
      <c r="N49" s="89">
        <v>14.376398355793739</v>
      </c>
      <c r="O49" s="89">
        <v>14.025613331276032</v>
      </c>
    </row>
    <row r="50" spans="1:15">
      <c r="A50" s="161"/>
      <c r="B50" s="161" t="s">
        <v>18</v>
      </c>
      <c r="C50" s="89">
        <v>-9.3827590713072127</v>
      </c>
      <c r="D50" s="89">
        <v>-1.6632216507234565</v>
      </c>
      <c r="E50" s="89">
        <v>-4.8589724788580924</v>
      </c>
      <c r="F50" s="89">
        <v>20.130504033293949</v>
      </c>
      <c r="G50" s="89">
        <v>-12.054232068773773</v>
      </c>
      <c r="H50" s="89">
        <v>-6.2809765085214186</v>
      </c>
      <c r="I50" s="161"/>
      <c r="J50" s="161"/>
      <c r="K50" s="161"/>
      <c r="L50" s="161"/>
      <c r="M50" s="161"/>
      <c r="N50" s="89">
        <v>-1.1556025573234652</v>
      </c>
      <c r="O50" s="89">
        <v>-1.278990781174183</v>
      </c>
    </row>
    <row r="51" spans="1:15">
      <c r="A51" s="161"/>
      <c r="B51" s="161" t="s">
        <v>19</v>
      </c>
      <c r="C51" s="89">
        <v>4.8191414496833174</v>
      </c>
      <c r="D51" s="89">
        <v>9.4499748617527644</v>
      </c>
      <c r="E51" s="89">
        <v>-5.5757209109781325</v>
      </c>
      <c r="F51" s="89">
        <v>0.95691726183688708</v>
      </c>
      <c r="G51" s="89">
        <v>7.6783896705740151</v>
      </c>
      <c r="H51" s="89">
        <v>13.406358535933748</v>
      </c>
      <c r="I51" s="161"/>
      <c r="J51" s="161"/>
      <c r="K51" s="161"/>
      <c r="L51" s="161"/>
      <c r="M51" s="161"/>
      <c r="N51" s="89">
        <v>12.34764591109645</v>
      </c>
      <c r="O51" s="89">
        <v>16.408774227268008</v>
      </c>
    </row>
    <row r="52" spans="1:15">
      <c r="A52" s="161"/>
      <c r="B52" s="161" t="s">
        <v>20</v>
      </c>
      <c r="C52" s="89">
        <v>0.12412081092263438</v>
      </c>
      <c r="D52" s="89">
        <v>2.7081649151172282</v>
      </c>
      <c r="E52" s="89">
        <v>-4.3451899757477763</v>
      </c>
      <c r="F52" s="89">
        <v>-0.57046270864145043</v>
      </c>
      <c r="G52" s="89">
        <v>-2.5711857203569943</v>
      </c>
      <c r="H52" s="89">
        <v>14.503816793893121</v>
      </c>
      <c r="I52" s="161"/>
      <c r="J52" s="161"/>
      <c r="K52" s="161"/>
      <c r="L52" s="161"/>
      <c r="M52" s="161"/>
      <c r="N52" s="89">
        <v>-7.3362974939369501</v>
      </c>
      <c r="O52" s="155">
        <v>3.3057851239669311</v>
      </c>
    </row>
    <row r="53" spans="1:15">
      <c r="A53" s="161"/>
      <c r="B53" s="161" t="s">
        <v>21</v>
      </c>
      <c r="C53" s="89">
        <v>-2.8213166144200663</v>
      </c>
      <c r="D53" s="89">
        <v>4.150537634408602</v>
      </c>
      <c r="E53" s="89">
        <v>1.3421432996076899</v>
      </c>
      <c r="F53" s="89">
        <v>-0.69274653626733018</v>
      </c>
      <c r="G53" s="89">
        <v>-6.1345917111202297</v>
      </c>
      <c r="H53" s="89">
        <v>18.863387978142065</v>
      </c>
      <c r="I53" s="161"/>
      <c r="J53" s="161"/>
      <c r="K53" s="161"/>
      <c r="L53" s="161"/>
      <c r="M53" s="161"/>
      <c r="N53" s="89">
        <v>-1.6129032258064502</v>
      </c>
      <c r="O53" s="89">
        <v>12.285773281024138</v>
      </c>
    </row>
    <row r="54" spans="1:15">
      <c r="A54" s="161"/>
      <c r="B54" s="161" t="s">
        <v>22</v>
      </c>
      <c r="C54" s="89">
        <v>0.30392454274230651</v>
      </c>
      <c r="D54" s="89">
        <v>7.5482206872189872</v>
      </c>
      <c r="E54" s="89">
        <v>1.0456195480915254</v>
      </c>
      <c r="F54" s="89">
        <v>9.3177495542457791</v>
      </c>
      <c r="G54" s="89">
        <v>1.4649254562833836</v>
      </c>
      <c r="H54" s="161"/>
      <c r="I54" s="161"/>
      <c r="J54" s="161"/>
      <c r="K54" s="161"/>
      <c r="L54" s="161"/>
      <c r="M54" s="161"/>
      <c r="N54" s="89">
        <v>20.538933323550523</v>
      </c>
      <c r="O54" s="161"/>
    </row>
    <row r="56" spans="1:15">
      <c r="A56" s="161">
        <v>4</v>
      </c>
      <c r="B56" s="87" t="s">
        <v>28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5">
      <c r="A57" s="161">
        <v>4.0999999999999996</v>
      </c>
      <c r="B57" s="87" t="s">
        <v>29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  <row r="58" spans="1:15" s="86" customFormat="1">
      <c r="A58" s="161"/>
      <c r="B58" s="25" t="s">
        <v>16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1:15">
      <c r="A59" s="161"/>
      <c r="B59" s="161" t="s">
        <v>17</v>
      </c>
      <c r="C59" s="89">
        <v>-1.8658104619242555</v>
      </c>
      <c r="D59" s="89">
        <v>0.16356300810544955</v>
      </c>
      <c r="E59" s="89">
        <v>2.8740081285078212</v>
      </c>
      <c r="F59" s="89">
        <v>1.2522340325463288</v>
      </c>
      <c r="G59" s="89">
        <v>6.6178075240430623E-2</v>
      </c>
      <c r="H59" s="89">
        <v>-0.33536957923236965</v>
      </c>
      <c r="I59" s="161"/>
      <c r="J59" s="161"/>
      <c r="K59" s="161"/>
      <c r="L59" s="161"/>
      <c r="M59" s="161"/>
      <c r="N59" s="89">
        <v>4.4016476561200113</v>
      </c>
      <c r="O59" s="89">
        <v>3.8816044126185334</v>
      </c>
    </row>
    <row r="60" spans="1:15">
      <c r="A60" s="161"/>
      <c r="B60" s="161" t="s">
        <v>18</v>
      </c>
      <c r="C60" s="89">
        <v>-2.7140558341441356</v>
      </c>
      <c r="D60" s="89">
        <v>1.8016606811486202</v>
      </c>
      <c r="E60" s="89">
        <v>0.71889571559031751</v>
      </c>
      <c r="F60" s="89">
        <v>4.6315377954428083</v>
      </c>
      <c r="G60" s="89">
        <v>5.1644650933555081</v>
      </c>
      <c r="H60" s="161"/>
      <c r="I60" s="161"/>
      <c r="J60" s="161"/>
      <c r="K60" s="161"/>
      <c r="L60" s="161"/>
      <c r="M60" s="161"/>
      <c r="N60" s="89">
        <v>5.9971710489147956</v>
      </c>
      <c r="O60" s="161"/>
    </row>
    <row r="61" spans="1:15">
      <c r="A61" s="161"/>
      <c r="B61" s="161" t="s">
        <v>19</v>
      </c>
      <c r="C61" s="89">
        <v>4.8509014614333879</v>
      </c>
      <c r="D61" s="89">
        <v>-0.72573742084576232</v>
      </c>
      <c r="E61" s="89">
        <v>-3.2154511895981952</v>
      </c>
      <c r="F61" s="89">
        <v>3.869595069462739</v>
      </c>
      <c r="G61" s="89">
        <v>-1.6829663720516863</v>
      </c>
      <c r="H61" s="26">
        <v>0.28691891962671079</v>
      </c>
      <c r="I61" s="161"/>
      <c r="J61" s="161"/>
      <c r="K61" s="161"/>
      <c r="L61" s="161"/>
      <c r="M61" s="161"/>
      <c r="N61" s="89">
        <v>-1.8794655977336538</v>
      </c>
      <c r="O61" s="89">
        <v>-0.87857796873939131</v>
      </c>
    </row>
    <row r="62" spans="1:15">
      <c r="A62" s="161"/>
      <c r="B62" s="161" t="s">
        <v>20</v>
      </c>
      <c r="C62" s="89">
        <v>-1.4317098273243123</v>
      </c>
      <c r="D62" s="89">
        <v>-0.67045562072584053</v>
      </c>
      <c r="E62" s="89">
        <v>-4.2828803426179558</v>
      </c>
      <c r="F62" s="89">
        <v>4.063779108804555</v>
      </c>
      <c r="G62" s="89">
        <v>-1.7993350283590837</v>
      </c>
      <c r="H62" s="89">
        <v>0.27882891854211778</v>
      </c>
      <c r="I62" s="161"/>
      <c r="J62" s="161"/>
      <c r="K62" s="161"/>
      <c r="L62" s="161"/>
      <c r="M62" s="161"/>
      <c r="N62" s="89">
        <v>-2.8412124317580889</v>
      </c>
      <c r="O62" s="89">
        <v>-1.9126736423282109</v>
      </c>
    </row>
    <row r="63" spans="1:15">
      <c r="A63" s="161"/>
      <c r="B63" s="161" t="s">
        <v>21</v>
      </c>
      <c r="C63" s="161"/>
      <c r="D63" s="89">
        <v>2.8449014567266451</v>
      </c>
      <c r="E63" s="89">
        <v>-0.93317780369939207</v>
      </c>
      <c r="F63" s="89">
        <v>1.2952060555088352</v>
      </c>
      <c r="G63" s="89">
        <v>-0.8801062769844048</v>
      </c>
      <c r="H63" s="89">
        <v>1.7088289495728048</v>
      </c>
      <c r="I63" s="161"/>
      <c r="J63" s="161"/>
      <c r="K63" s="161"/>
      <c r="L63" s="161"/>
      <c r="M63" s="161"/>
      <c r="N63" s="89">
        <v>2.2964867180805371</v>
      </c>
      <c r="O63" s="89">
        <v>1.166472254624229</v>
      </c>
    </row>
    <row r="64" spans="1:15">
      <c r="A64" s="161"/>
      <c r="B64" s="161" t="s">
        <v>22</v>
      </c>
      <c r="C64" s="161">
        <v>3.1</v>
      </c>
      <c r="D64" s="89">
        <v>0.48622065690453464</v>
      </c>
      <c r="E64" s="89">
        <v>1.556695451872292</v>
      </c>
      <c r="F64" s="89">
        <v>1.7158353084709033</v>
      </c>
      <c r="G64" s="89">
        <v>0.65613254590917158</v>
      </c>
      <c r="H64" s="89">
        <v>-0.1264845178888141</v>
      </c>
      <c r="I64" s="161"/>
      <c r="J64" s="161"/>
      <c r="K64" s="161"/>
      <c r="L64" s="161"/>
      <c r="M64" s="161"/>
      <c r="N64" s="89">
        <v>4.4825787857109001</v>
      </c>
      <c r="O64" s="89">
        <v>3.8455061972578308</v>
      </c>
    </row>
    <row r="65" spans="1:15">
      <c r="A65" s="161"/>
      <c r="B65" s="161"/>
      <c r="C65" s="8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</row>
    <row r="66" spans="1:15">
      <c r="A66" s="161"/>
      <c r="B66" s="161"/>
      <c r="C66" s="161"/>
      <c r="D66" s="161"/>
      <c r="E66" s="81"/>
      <c r="F66" s="161"/>
      <c r="G66" s="161"/>
      <c r="H66" s="161"/>
      <c r="I66" s="161"/>
      <c r="J66" s="161"/>
      <c r="K66" s="161"/>
      <c r="L66" s="161"/>
      <c r="M66" s="161"/>
      <c r="N66" s="161"/>
      <c r="O66" s="161"/>
    </row>
    <row r="67" spans="1:15">
      <c r="A67" s="161">
        <v>5</v>
      </c>
      <c r="B67" s="87" t="s">
        <v>30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</row>
    <row r="68" spans="1:15" s="86" customFormat="1">
      <c r="A68" s="161"/>
      <c r="B68" s="25" t="s">
        <v>16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</row>
    <row r="69" spans="1:15">
      <c r="A69" s="161"/>
      <c r="B69" s="161" t="s">
        <v>17</v>
      </c>
      <c r="C69" s="89">
        <v>2.238027620352101</v>
      </c>
      <c r="D69" s="89">
        <v>0.23954735472373478</v>
      </c>
      <c r="E69" s="89">
        <v>0.72676031280682896</v>
      </c>
      <c r="F69" s="89">
        <v>0.94374281405520399</v>
      </c>
      <c r="G69" s="89">
        <v>0.4429985967957073</v>
      </c>
      <c r="H69" s="89">
        <v>-0.64109760475806743</v>
      </c>
      <c r="I69" s="89"/>
      <c r="J69" s="89"/>
      <c r="K69" s="89"/>
      <c r="L69" s="89"/>
      <c r="M69" s="89"/>
      <c r="N69" s="89">
        <v>2.3724355836201472</v>
      </c>
      <c r="O69" s="89">
        <v>1.4730523385267036</v>
      </c>
    </row>
    <row r="70" spans="1:15">
      <c r="A70" s="161"/>
      <c r="B70" s="161" t="s">
        <v>18</v>
      </c>
      <c r="C70" s="89"/>
      <c r="D70" s="89">
        <v>6.3364903099727421E-2</v>
      </c>
      <c r="E70" s="89">
        <v>0.3868412958232037</v>
      </c>
      <c r="F70" s="89">
        <v>0.54173928872118804</v>
      </c>
      <c r="G70" s="89">
        <v>3.715551931741734</v>
      </c>
      <c r="H70" s="161"/>
      <c r="I70" s="161"/>
      <c r="J70" s="161"/>
      <c r="K70" s="161"/>
      <c r="L70" s="161"/>
      <c r="M70" s="161"/>
      <c r="N70" s="89">
        <v>4.7471388396920222</v>
      </c>
      <c r="O70" s="161"/>
    </row>
    <row r="71" spans="1:15">
      <c r="A71" s="161"/>
      <c r="B71" s="161" t="s">
        <v>19</v>
      </c>
      <c r="C71" s="82">
        <v>0.76436714198742095</v>
      </c>
      <c r="D71" s="89">
        <v>-0.54155776847156778</v>
      </c>
      <c r="E71" s="89">
        <v>4.9953974238577725</v>
      </c>
      <c r="F71" s="89">
        <v>3.361773499598919</v>
      </c>
      <c r="G71" s="89">
        <v>0.32601860126435511</v>
      </c>
      <c r="H71" s="89">
        <v>-1.115348786330006</v>
      </c>
      <c r="I71" s="161"/>
      <c r="J71" s="161"/>
      <c r="K71" s="161"/>
      <c r="L71" s="161"/>
      <c r="M71" s="161"/>
      <c r="N71" s="89">
        <v>6.411851819004033</v>
      </c>
      <c r="O71" s="89">
        <v>5.7979455140441116</v>
      </c>
    </row>
    <row r="72" spans="1:15">
      <c r="A72" s="161"/>
      <c r="B72" s="161" t="s">
        <v>20</v>
      </c>
      <c r="C72" s="89">
        <v>3.1186715269339915</v>
      </c>
      <c r="D72" s="89">
        <v>0.66054987071408888</v>
      </c>
      <c r="E72" s="89">
        <v>1.1582258709575965</v>
      </c>
      <c r="F72" s="89">
        <v>0.43273013375295655</v>
      </c>
      <c r="G72" s="89">
        <v>-0.58754406580493468</v>
      </c>
      <c r="H72" s="89">
        <v>-0.70921985815602939</v>
      </c>
      <c r="I72" s="89"/>
      <c r="J72" s="89"/>
      <c r="K72" s="89"/>
      <c r="L72" s="89"/>
      <c r="M72" s="89"/>
      <c r="N72" s="89">
        <v>1.6661959898333745</v>
      </c>
      <c r="O72" s="26">
        <v>-0.70921985815602939</v>
      </c>
    </row>
    <row r="73" spans="1:15">
      <c r="A73" s="161"/>
      <c r="B73" s="161" t="s">
        <v>21</v>
      </c>
      <c r="C73" s="89">
        <v>1.2291483757682187</v>
      </c>
      <c r="D73" s="89">
        <v>1.0240427426536192</v>
      </c>
      <c r="E73" s="89">
        <v>3.6579991185544225</v>
      </c>
      <c r="F73" s="89">
        <v>1.6156462585034115</v>
      </c>
      <c r="G73" s="89">
        <v>-0.50209205020920189</v>
      </c>
      <c r="H73" s="89">
        <v>-1.387720773759471</v>
      </c>
      <c r="I73" s="161"/>
      <c r="J73" s="161"/>
      <c r="K73" s="161"/>
      <c r="L73" s="161"/>
      <c r="M73" s="161"/>
      <c r="N73" s="89">
        <v>5.8771148708815835</v>
      </c>
      <c r="O73" s="89">
        <v>3.3494931687968243</v>
      </c>
    </row>
    <row r="74" spans="1:15">
      <c r="A74" s="161"/>
      <c r="B74" s="161" t="s">
        <v>22</v>
      </c>
      <c r="C74" s="161">
        <v>0.26</v>
      </c>
      <c r="D74" s="89">
        <v>-32.835737369351868</v>
      </c>
      <c r="E74" s="89">
        <v>-1.4613749447333402</v>
      </c>
      <c r="F74" s="89">
        <v>-1.2166863940152095</v>
      </c>
      <c r="G74" s="26">
        <v>2.3799996920526034E-2</v>
      </c>
      <c r="H74" s="89">
        <v>-0.4885229094249488</v>
      </c>
      <c r="I74" s="89"/>
      <c r="J74" s="89"/>
      <c r="K74" s="89"/>
      <c r="L74" s="89"/>
      <c r="M74" s="89"/>
      <c r="N74" s="89">
        <v>-1.4823129362535936</v>
      </c>
      <c r="O74" s="89">
        <v>-3.1127541412139581</v>
      </c>
    </row>
    <row r="76" spans="1:15">
      <c r="A76" s="161">
        <v>6</v>
      </c>
      <c r="B76" s="87" t="s">
        <v>31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</row>
    <row r="77" spans="1:15" s="86" customFormat="1">
      <c r="A77" s="161"/>
      <c r="B77" s="25" t="s">
        <v>16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</row>
    <row r="78" spans="1:15">
      <c r="A78" s="161"/>
      <c r="B78" s="161" t="s">
        <v>17</v>
      </c>
      <c r="C78" s="26">
        <v>2.8052104945987644</v>
      </c>
      <c r="D78" s="89">
        <v>4.656297039638746</v>
      </c>
      <c r="E78" s="89">
        <v>3.931345287179977</v>
      </c>
      <c r="F78" s="89">
        <v>-0.77728572746564861</v>
      </c>
      <c r="G78" s="89">
        <v>2.9603314814384385</v>
      </c>
      <c r="H78" s="89">
        <v>10.957824580027719</v>
      </c>
      <c r="I78" s="161"/>
      <c r="J78" s="161"/>
      <c r="K78" s="161"/>
      <c r="L78" s="161"/>
      <c r="M78" s="161"/>
      <c r="N78" s="89">
        <v>11.120183140993479</v>
      </c>
      <c r="O78" s="89">
        <v>17.810911880333681</v>
      </c>
    </row>
    <row r="79" spans="1:15">
      <c r="A79" s="161"/>
      <c r="B79" s="161" t="s">
        <v>18</v>
      </c>
      <c r="C79" s="89"/>
      <c r="D79" s="89"/>
      <c r="E79" s="89">
        <v>-10.739534322596212</v>
      </c>
      <c r="F79" s="89">
        <v>1.9752237814626206</v>
      </c>
      <c r="G79" s="89">
        <v>21.051754628455011</v>
      </c>
      <c r="H79" s="161"/>
      <c r="I79" s="161"/>
      <c r="J79" s="161"/>
      <c r="K79" s="161"/>
      <c r="L79" s="161"/>
      <c r="M79" s="161"/>
      <c r="N79" s="89">
        <v>10.183892594316045</v>
      </c>
      <c r="O79" s="161"/>
    </row>
    <row r="80" spans="1:15">
      <c r="A80" s="161"/>
      <c r="B80" s="161" t="s">
        <v>19</v>
      </c>
      <c r="C80" s="89"/>
      <c r="D80" s="89">
        <v>-1.1023916292974723</v>
      </c>
      <c r="E80" s="89">
        <v>-2.8339316077830023E-2</v>
      </c>
      <c r="F80" s="89">
        <v>-1.7480865539072132</v>
      </c>
      <c r="G80" s="89">
        <v>4.3662242738988333</v>
      </c>
      <c r="H80" s="89">
        <v>-6.7176557316623757</v>
      </c>
      <c r="I80" s="161"/>
      <c r="J80" s="161"/>
      <c r="K80" s="161"/>
      <c r="L80" s="161"/>
      <c r="M80" s="161"/>
      <c r="N80" s="89">
        <v>1.3826606875934289</v>
      </c>
      <c r="O80" s="89">
        <v>-4.3737011146797622</v>
      </c>
    </row>
    <row r="81" spans="1:15">
      <c r="A81" s="161"/>
      <c r="B81" s="161" t="s">
        <v>20</v>
      </c>
      <c r="C81" s="89">
        <v>4.9099543051697836</v>
      </c>
      <c r="D81" s="89">
        <v>0.55270047512847587</v>
      </c>
      <c r="E81" s="89">
        <v>-58.374703280479288</v>
      </c>
      <c r="F81" s="89">
        <v>2.2944550669216079</v>
      </c>
      <c r="G81" s="89">
        <v>-0.18691588785046953</v>
      </c>
      <c r="H81" s="89">
        <v>14.419475655430713</v>
      </c>
      <c r="I81" s="89"/>
      <c r="J81" s="89"/>
      <c r="K81" s="89"/>
      <c r="L81" s="89"/>
      <c r="M81" s="89"/>
      <c r="N81" s="89">
        <v>3.5586153398623033</v>
      </c>
      <c r="O81" s="89">
        <v>17.839922854387645</v>
      </c>
    </row>
    <row r="82" spans="1:15">
      <c r="A82" s="161"/>
      <c r="B82" s="161" t="s">
        <v>21</v>
      </c>
      <c r="C82" s="161"/>
      <c r="D82" s="161"/>
      <c r="E82" s="161"/>
      <c r="F82" s="89">
        <v>-2.295348364818206</v>
      </c>
      <c r="G82" s="161"/>
      <c r="H82" s="161"/>
      <c r="I82" s="161"/>
      <c r="J82" s="161"/>
      <c r="K82" s="161"/>
      <c r="L82" s="161"/>
      <c r="M82" s="161"/>
      <c r="N82" s="161"/>
      <c r="O82" s="161"/>
    </row>
    <row r="83" spans="1:15">
      <c r="A83" s="161"/>
      <c r="B83" s="161" t="s">
        <v>22</v>
      </c>
      <c r="C83" s="161"/>
      <c r="D83" s="89">
        <v>-4.1825580467565686</v>
      </c>
      <c r="E83" s="89">
        <v>0</v>
      </c>
      <c r="F83" s="89">
        <v>-6.8399840117247308</v>
      </c>
      <c r="G83" s="44">
        <v>-1.7877254768650097E-3</v>
      </c>
      <c r="H83" s="161"/>
      <c r="I83" s="161"/>
      <c r="J83" s="161"/>
      <c r="K83" s="161"/>
      <c r="L83" s="161"/>
      <c r="M83" s="161"/>
      <c r="N83" s="89">
        <v>-10.738051543924032</v>
      </c>
      <c r="O83" s="161"/>
    </row>
    <row r="85" spans="1:15">
      <c r="A85" s="161">
        <v>7</v>
      </c>
      <c r="B85" s="87" t="s">
        <v>45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</row>
    <row r="86" spans="1:15" s="86" customFormat="1">
      <c r="A86" s="161"/>
      <c r="B86" s="25" t="s">
        <v>16</v>
      </c>
      <c r="C86" s="161"/>
      <c r="D86" s="161"/>
      <c r="E86" s="161"/>
      <c r="F86" s="161"/>
      <c r="G86" s="89">
        <v>-19.177898477838127</v>
      </c>
      <c r="H86" s="161"/>
      <c r="I86" s="161"/>
      <c r="J86" s="161"/>
      <c r="K86" s="161"/>
      <c r="L86" s="161"/>
      <c r="M86" s="161"/>
      <c r="N86" s="89">
        <v>13.76120811703634</v>
      </c>
      <c r="O86" s="161"/>
    </row>
    <row r="87" spans="1:15">
      <c r="A87" s="161"/>
      <c r="B87" s="161" t="s">
        <v>17</v>
      </c>
      <c r="C87" s="89">
        <v>-2.2038031041282102</v>
      </c>
      <c r="D87" s="89">
        <v>-20.486048340215135</v>
      </c>
      <c r="E87" s="89">
        <v>2.4920570298658573</v>
      </c>
      <c r="F87" s="89">
        <v>44.456200709547474</v>
      </c>
      <c r="G87" s="89">
        <v>-10.015585183665387</v>
      </c>
      <c r="H87" s="89">
        <v>-47.065898606994615</v>
      </c>
      <c r="I87" s="161"/>
      <c r="J87" s="161"/>
      <c r="K87" s="161"/>
      <c r="L87" s="161"/>
      <c r="M87" s="161"/>
      <c r="N87" s="89">
        <v>-7.7731222484512585</v>
      </c>
      <c r="O87" s="89">
        <v>-23.533408247924783</v>
      </c>
    </row>
    <row r="88" spans="1:15">
      <c r="A88" s="161"/>
      <c r="B88" s="161" t="s">
        <v>18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89">
        <v>17.89137380191692</v>
      </c>
      <c r="O88" s="161"/>
    </row>
    <row r="89" spans="1:15">
      <c r="A89" s="161"/>
      <c r="B89" s="161" t="s">
        <v>19</v>
      </c>
      <c r="C89" s="89">
        <v>-11.355048616328045</v>
      </c>
      <c r="D89" s="89">
        <v>10.943562998917166</v>
      </c>
      <c r="E89" s="89">
        <v>-4.0069356326128514</v>
      </c>
      <c r="F89" s="89">
        <v>11.241288061302512</v>
      </c>
      <c r="G89" s="89">
        <v>-13.798239025381054</v>
      </c>
      <c r="H89" s="89">
        <v>-15.429403202328974</v>
      </c>
      <c r="I89" s="161"/>
      <c r="J89" s="161"/>
      <c r="K89" s="161"/>
      <c r="L89" s="161"/>
      <c r="M89" s="161"/>
      <c r="N89" s="89">
        <v>2.1231287726966031</v>
      </c>
      <c r="O89" s="89">
        <v>-22.153086545123337</v>
      </c>
    </row>
    <row r="90" spans="1:15">
      <c r="A90" s="161"/>
      <c r="B90" s="161" t="s">
        <v>20</v>
      </c>
      <c r="C90" s="89">
        <v>-17.151881891494757</v>
      </c>
      <c r="D90" s="89">
        <v>4.2407771546041584</v>
      </c>
      <c r="E90" s="89">
        <v>-0.80143191312059825</v>
      </c>
      <c r="F90" s="89">
        <v>-0.15180327160360108</v>
      </c>
      <c r="G90" s="89">
        <v>-8.8850654936778675</v>
      </c>
      <c r="H90" s="89">
        <v>-7.2110720079569868</v>
      </c>
      <c r="I90" s="161"/>
      <c r="J90" s="161"/>
      <c r="K90" s="161"/>
      <c r="L90" s="161"/>
      <c r="M90" s="161"/>
      <c r="N90" s="89">
        <v>-5.9253010971331506</v>
      </c>
      <c r="O90" s="89">
        <v>-16.260309059047639</v>
      </c>
    </row>
    <row r="91" spans="1:15">
      <c r="A91" s="161"/>
      <c r="B91" s="161" t="s">
        <v>21</v>
      </c>
      <c r="C91" s="161"/>
      <c r="D91" s="89">
        <v>27.256317689530675</v>
      </c>
      <c r="E91" s="89">
        <v>-25.276595744680851</v>
      </c>
      <c r="F91" s="89">
        <v>25.626423690205023</v>
      </c>
      <c r="G91" s="89">
        <v>-15.382290722272597</v>
      </c>
      <c r="H91" s="89">
        <v>13.928571428571423</v>
      </c>
      <c r="I91" s="161"/>
      <c r="J91" s="161"/>
      <c r="K91" s="161"/>
      <c r="L91" s="161"/>
      <c r="M91" s="161"/>
      <c r="N91" s="89">
        <v>1.0830324909747224</v>
      </c>
      <c r="O91" s="89">
        <v>-9.5035460992907836</v>
      </c>
    </row>
    <row r="92" spans="1:15">
      <c r="A92" s="161"/>
      <c r="B92" s="161" t="s">
        <v>22</v>
      </c>
      <c r="C92" s="89">
        <v>84.059774493042198</v>
      </c>
      <c r="D92" s="89">
        <v>-20.531204171419258</v>
      </c>
      <c r="E92" s="89">
        <v>32.994156243592343</v>
      </c>
      <c r="F92" s="89">
        <v>-6.7875657653837962</v>
      </c>
      <c r="G92" s="89">
        <v>5.5802509975810155</v>
      </c>
      <c r="H92" s="89">
        <v>-34.210629381584631</v>
      </c>
      <c r="I92" s="161"/>
      <c r="J92" s="161"/>
      <c r="K92" s="161"/>
      <c r="L92" s="161"/>
      <c r="M92" s="161"/>
      <c r="N92" s="89">
        <v>4.0125468469936365</v>
      </c>
      <c r="O92" s="89">
        <v>-13.891736723395553</v>
      </c>
    </row>
    <row r="94" spans="1:15">
      <c r="A94" s="161">
        <v>8</v>
      </c>
      <c r="B94" s="87" t="s">
        <v>34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</row>
    <row r="95" spans="1:15" s="86" customFormat="1">
      <c r="A95" s="161"/>
      <c r="B95" s="25" t="s">
        <v>16</v>
      </c>
      <c r="C95" s="161"/>
      <c r="D95" s="161"/>
      <c r="E95" s="161"/>
      <c r="F95" s="161"/>
      <c r="G95" s="89">
        <v>-8.5426619407201976</v>
      </c>
      <c r="H95" s="161"/>
      <c r="I95" s="161"/>
      <c r="J95" s="161"/>
      <c r="K95" s="161"/>
      <c r="L95" s="161"/>
      <c r="M95" s="161"/>
      <c r="N95" s="89">
        <v>26.565721191440961</v>
      </c>
      <c r="O95" s="161"/>
    </row>
    <row r="96" spans="1:15">
      <c r="A96" s="161"/>
      <c r="B96" s="161" t="s">
        <v>17</v>
      </c>
      <c r="C96" s="80">
        <v>12.58380680012705</v>
      </c>
      <c r="D96" s="80">
        <v>-12.918555690238653</v>
      </c>
      <c r="E96" s="80">
        <v>35.604040151147331</v>
      </c>
      <c r="F96" s="80">
        <v>-17.25071609915787</v>
      </c>
      <c r="G96" s="80">
        <v>-8.8373199797436399</v>
      </c>
      <c r="H96" s="80">
        <v>5.1473854269416419</v>
      </c>
      <c r="I96" s="161"/>
      <c r="J96" s="161"/>
      <c r="K96" s="161"/>
      <c r="L96" s="161"/>
      <c r="M96" s="161"/>
      <c r="N96" s="89">
        <v>-10.920128715779587</v>
      </c>
      <c r="O96" s="89">
        <v>7.5604066279174154</v>
      </c>
    </row>
    <row r="97" spans="1:15">
      <c r="A97" s="161"/>
      <c r="B97" s="161" t="s">
        <v>18</v>
      </c>
      <c r="C97" s="161"/>
      <c r="D97" s="161"/>
      <c r="E97" s="161"/>
      <c r="F97" s="161"/>
      <c r="G97" s="89"/>
      <c r="H97" s="161"/>
      <c r="I97" s="161"/>
      <c r="J97" s="161"/>
      <c r="K97" s="161"/>
      <c r="L97" s="161"/>
      <c r="M97" s="161"/>
      <c r="N97" s="89">
        <v>-24.076623765339722</v>
      </c>
      <c r="O97" s="161"/>
    </row>
    <row r="98" spans="1:15">
      <c r="A98" s="161"/>
      <c r="B98" s="161" t="s">
        <v>19</v>
      </c>
      <c r="C98" s="89">
        <v>2.0554197752066239</v>
      </c>
      <c r="D98" s="89">
        <v>11.119532597583515</v>
      </c>
      <c r="E98" s="89">
        <v>-13.240498625956665</v>
      </c>
      <c r="F98" s="89">
        <v>5.2325209919891869</v>
      </c>
      <c r="G98" s="89">
        <v>6.4290333263935295</v>
      </c>
      <c r="H98" s="89">
        <v>8.8050314465408785</v>
      </c>
      <c r="I98" s="161"/>
      <c r="J98" s="161"/>
      <c r="K98" s="161"/>
      <c r="L98" s="161"/>
      <c r="M98" s="161"/>
      <c r="N98" s="89">
        <v>7.9735910246774733</v>
      </c>
      <c r="O98" s="89">
        <v>5.724616475676747</v>
      </c>
    </row>
    <row r="99" spans="1:15">
      <c r="A99" s="161"/>
      <c r="B99" s="161" t="s">
        <v>20</v>
      </c>
      <c r="C99" s="89">
        <v>-29.452834332192168</v>
      </c>
      <c r="D99" s="89">
        <v>16.221431726767577</v>
      </c>
      <c r="E99" s="89">
        <v>4.6713433446249342</v>
      </c>
      <c r="F99" s="89">
        <v>29.379836401165417</v>
      </c>
      <c r="G99" s="89">
        <v>-31.01475560516036</v>
      </c>
      <c r="H99" s="89">
        <v>16.358929763180786</v>
      </c>
      <c r="I99" s="161"/>
      <c r="J99" s="161"/>
      <c r="K99" s="161"/>
      <c r="L99" s="161"/>
      <c r="M99" s="161"/>
      <c r="N99" s="89">
        <v>8.5767465170408563</v>
      </c>
      <c r="O99" s="89">
        <v>8.7052003591973293</v>
      </c>
    </row>
    <row r="100" spans="1:15">
      <c r="A100" s="161"/>
      <c r="B100" s="161" t="s">
        <v>21</v>
      </c>
      <c r="C100" s="89"/>
      <c r="D100" s="161"/>
      <c r="E100" s="161"/>
      <c r="F100" s="161"/>
      <c r="G100" s="89">
        <v>-1.6049382716049387</v>
      </c>
      <c r="H100" s="89">
        <v>24.843161856963604</v>
      </c>
      <c r="I100" s="161"/>
      <c r="J100" s="161"/>
      <c r="K100" s="161"/>
      <c r="L100" s="161"/>
      <c r="M100" s="161"/>
      <c r="N100" s="89">
        <v>8.7312414733969881</v>
      </c>
      <c r="O100" s="89">
        <v>1.8423746161719601</v>
      </c>
    </row>
    <row r="101" spans="1:15">
      <c r="A101" s="161"/>
      <c r="B101" s="161" t="s">
        <v>22</v>
      </c>
      <c r="C101" s="89">
        <v>28.357703300307403</v>
      </c>
      <c r="D101" s="89">
        <v>-18.482899983152677</v>
      </c>
      <c r="E101" s="89">
        <v>25.246714775330247</v>
      </c>
      <c r="F101" s="89">
        <v>15.253980913616228</v>
      </c>
      <c r="G101" s="89">
        <v>-6.3103263139056232</v>
      </c>
      <c r="H101" s="89">
        <v>4.1756870335939666</v>
      </c>
      <c r="I101" s="161"/>
      <c r="J101" s="161"/>
      <c r="K101" s="161"/>
      <c r="L101" s="161"/>
      <c r="M101" s="161"/>
      <c r="N101" s="89">
        <v>10.245970685685425</v>
      </c>
      <c r="O101" s="89">
        <v>40.890067685100661</v>
      </c>
    </row>
    <row r="103" spans="1:15">
      <c r="A103" s="161">
        <v>9</v>
      </c>
      <c r="B103" s="87" t="s">
        <v>32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</row>
    <row r="104" spans="1:15" s="86" customFormat="1">
      <c r="A104" s="161"/>
      <c r="B104" s="25" t="s">
        <v>16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</row>
    <row r="105" spans="1:15">
      <c r="A105" s="161"/>
      <c r="B105" s="161" t="s">
        <v>17</v>
      </c>
      <c r="C105" s="89">
        <v>-2.3163962400922333</v>
      </c>
      <c r="D105" s="89">
        <v>10.878546458881067</v>
      </c>
      <c r="E105" s="89">
        <v>-3.3923624653860007</v>
      </c>
      <c r="F105" s="89">
        <v>-2.3412624696067863</v>
      </c>
      <c r="G105" s="89">
        <v>1.4180249992302496</v>
      </c>
      <c r="H105" s="89">
        <v>-12.335100115778964</v>
      </c>
      <c r="I105" s="161"/>
      <c r="J105" s="161"/>
      <c r="K105" s="161"/>
      <c r="L105" s="161"/>
      <c r="M105" s="161"/>
      <c r="N105" s="89">
        <v>6.0926360968326598</v>
      </c>
      <c r="O105" s="89">
        <v>-16.119027359985928</v>
      </c>
    </row>
    <row r="106" spans="1:15">
      <c r="A106" s="161"/>
      <c r="B106" s="161" t="s">
        <v>18</v>
      </c>
      <c r="C106" s="78"/>
      <c r="D106" s="78"/>
      <c r="E106" s="78"/>
      <c r="F106" s="78"/>
      <c r="G106" s="78">
        <v>57.232704402515687</v>
      </c>
      <c r="H106" s="161"/>
      <c r="I106" s="161"/>
      <c r="J106" s="161"/>
      <c r="K106" s="161"/>
      <c r="L106" s="161"/>
      <c r="M106" s="161"/>
      <c r="N106" s="89">
        <v>-27.849927849927859</v>
      </c>
      <c r="O106" s="161"/>
    </row>
    <row r="107" spans="1:15">
      <c r="A107" s="161"/>
      <c r="B107" s="161" t="s">
        <v>19</v>
      </c>
      <c r="C107" s="89">
        <v>-10.134228187919458</v>
      </c>
      <c r="D107" s="89">
        <v>-5.2134101314428971</v>
      </c>
      <c r="E107" s="89">
        <v>8.1723278279838052</v>
      </c>
      <c r="F107" s="89">
        <v>2.2974432841195602</v>
      </c>
      <c r="G107" s="89">
        <v>-4.4424105885666254</v>
      </c>
      <c r="H107" s="89">
        <v>8.3842923450968989</v>
      </c>
      <c r="I107" s="161"/>
      <c r="J107" s="161"/>
      <c r="K107" s="161"/>
      <c r="L107" s="161"/>
      <c r="M107" s="161"/>
      <c r="N107" s="89">
        <v>0.22891744203219488</v>
      </c>
      <c r="O107" s="89">
        <v>14.607354315986276</v>
      </c>
    </row>
    <row r="108" spans="1:15">
      <c r="A108" s="161"/>
      <c r="B108" s="161" t="s">
        <v>20</v>
      </c>
      <c r="C108" s="89">
        <v>87.387964148527516</v>
      </c>
      <c r="D108" s="89">
        <v>192.2787837376153</v>
      </c>
      <c r="E108" s="89">
        <v>-72.250146113383977</v>
      </c>
      <c r="F108" s="89">
        <v>64.99578770008425</v>
      </c>
      <c r="G108" s="89">
        <v>-49.731937707429154</v>
      </c>
      <c r="H108" s="89">
        <v>41.188420518029467</v>
      </c>
      <c r="I108" s="161"/>
      <c r="J108" s="161"/>
      <c r="K108" s="161"/>
      <c r="L108" s="161"/>
      <c r="M108" s="161"/>
      <c r="N108" s="161">
        <v>-32.729757430816534</v>
      </c>
      <c r="O108" s="89">
        <v>-67.50438340151959</v>
      </c>
    </row>
    <row r="109" spans="1:15">
      <c r="A109" s="161"/>
      <c r="B109" s="161" t="s">
        <v>21</v>
      </c>
      <c r="C109" s="89">
        <v>-15.486725663716816</v>
      </c>
      <c r="D109" s="89">
        <v>17.015706806282726</v>
      </c>
      <c r="E109" s="89">
        <v>2.0134228187919545</v>
      </c>
      <c r="F109" s="89">
        <v>1.5659955257270708</v>
      </c>
      <c r="G109" s="89">
        <v>-14.583333333333348</v>
      </c>
      <c r="H109" s="89">
        <v>-0.87719298245615418</v>
      </c>
      <c r="I109" s="161"/>
      <c r="J109" s="161"/>
      <c r="K109" s="161"/>
      <c r="L109" s="161"/>
      <c r="M109" s="161"/>
      <c r="N109" s="89">
        <v>1.963350785340312</v>
      </c>
      <c r="O109" s="89">
        <v>1.1185682326621871</v>
      </c>
    </row>
    <row r="110" spans="1:15">
      <c r="A110" s="161"/>
      <c r="B110" s="161" t="s">
        <v>22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</row>
    <row r="113" spans="1:15">
      <c r="A113" s="161">
        <v>10</v>
      </c>
      <c r="B113" s="87" t="s">
        <v>46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</row>
    <row r="114" spans="1:15">
      <c r="A114" s="161"/>
      <c r="B114" s="87" t="s">
        <v>16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</row>
    <row r="115" spans="1:15">
      <c r="A115" s="161"/>
      <c r="B115" s="161" t="s">
        <v>17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</row>
    <row r="116" spans="1:15">
      <c r="A116" s="161"/>
      <c r="B116" s="161" t="s">
        <v>18</v>
      </c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</row>
    <row r="117" spans="1:15">
      <c r="A117" s="161"/>
      <c r="B117" s="161" t="s">
        <v>47</v>
      </c>
      <c r="C117" s="89">
        <v>-2.1744586549263403</v>
      </c>
      <c r="D117" s="89">
        <v>0.98698179450498458</v>
      </c>
      <c r="E117" s="89">
        <v>4.1316976640493266</v>
      </c>
      <c r="F117" s="89">
        <v>-6.3807047740087199</v>
      </c>
      <c r="G117" s="89">
        <v>-2.3022198704111645</v>
      </c>
      <c r="H117" s="89">
        <v>-7.1866233279121019</v>
      </c>
      <c r="I117" s="161"/>
      <c r="J117" s="161"/>
      <c r="K117" s="161"/>
      <c r="L117" s="161"/>
      <c r="M117" s="161"/>
      <c r="N117" s="89">
        <v>-3.816980994099012</v>
      </c>
      <c r="O117" s="89">
        <v>-11.601766744364397</v>
      </c>
    </row>
    <row r="118" spans="1:15">
      <c r="A118" s="161"/>
      <c r="B118" s="161" t="s">
        <v>20</v>
      </c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</row>
    <row r="119" spans="1:15">
      <c r="A119" s="161"/>
      <c r="B119" s="161" t="s">
        <v>21</v>
      </c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</row>
    <row r="120" spans="1:15">
      <c r="A120" s="161"/>
      <c r="B120" s="161" t="s">
        <v>22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40BF-51CB-4942-B24C-F4F9187D2F3A}">
  <dimension ref="A1:IR32"/>
  <sheetViews>
    <sheetView zoomScale="98" zoomScaleNormal="98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P23" sqref="P23"/>
    </sheetView>
  </sheetViews>
  <sheetFormatPr defaultRowHeight="15"/>
  <cols>
    <col min="2" max="2" width="15.28515625" customWidth="1"/>
    <col min="3" max="3" width="11.42578125" customWidth="1"/>
    <col min="4" max="4" width="11.42578125" style="86" customWidth="1"/>
    <col min="5" max="5" width="11.42578125" customWidth="1"/>
    <col min="6" max="6" width="11.42578125" style="86" customWidth="1"/>
    <col min="7" max="7" width="5.42578125" customWidth="1"/>
    <col min="8" max="9" width="5.28515625" customWidth="1"/>
    <col min="10" max="10" width="5.85546875" customWidth="1"/>
    <col min="11" max="11" width="5.42578125" style="86" customWidth="1"/>
    <col min="12" max="12" width="5.7109375" style="86" customWidth="1"/>
    <col min="13" max="13" width="5" style="86" customWidth="1"/>
    <col min="14" max="14" width="4.42578125" style="154" customWidth="1"/>
    <col min="15" max="15" width="5.28515625" customWidth="1"/>
    <col min="16" max="16" width="5.5703125" customWidth="1"/>
    <col min="17" max="17" width="5.140625" customWidth="1"/>
    <col min="18" max="18" width="6.5703125" customWidth="1"/>
    <col min="19" max="19" width="5.7109375" style="86" customWidth="1"/>
    <col min="20" max="21" width="5.85546875" style="86" customWidth="1"/>
    <col min="22" max="22" width="5" style="154" customWidth="1"/>
    <col min="23" max="23" width="5.28515625" style="86" customWidth="1"/>
    <col min="24" max="24" width="6.42578125" customWidth="1"/>
    <col min="25" max="25" width="14.42578125" customWidth="1"/>
    <col min="27" max="27" width="9.140625" style="86"/>
    <col min="29" max="29" width="9.140625" style="86"/>
    <col min="30" max="30" width="5.140625" customWidth="1"/>
    <col min="31" max="31" width="4.7109375" customWidth="1"/>
    <col min="32" max="32" width="5.28515625" customWidth="1"/>
    <col min="33" max="33" width="5.42578125" style="86" customWidth="1"/>
    <col min="34" max="36" width="4.85546875" style="86" customWidth="1"/>
    <col min="37" max="37" width="4.7109375" style="161" customWidth="1"/>
    <col min="38" max="38" width="5.7109375" customWidth="1"/>
    <col min="39" max="39" width="5.42578125" customWidth="1"/>
    <col min="40" max="40" width="6.140625" customWidth="1"/>
    <col min="41" max="41" width="5.28515625" style="86" customWidth="1"/>
    <col min="42" max="42" width="6.5703125" style="86" customWidth="1"/>
    <col min="43" max="43" width="6.28515625" style="86" customWidth="1"/>
    <col min="44" max="44" width="5.140625" style="86" customWidth="1"/>
    <col min="45" max="45" width="5" style="86" customWidth="1"/>
    <col min="46" max="46" width="6.140625" style="113" customWidth="1"/>
    <col min="47" max="47" width="13.5703125" style="86" customWidth="1"/>
    <col min="48" max="48" width="6" customWidth="1"/>
    <col min="49" max="49" width="5.42578125" style="86" customWidth="1"/>
    <col min="50" max="50" width="6.5703125" customWidth="1"/>
    <col min="51" max="51" width="5.5703125" style="86" customWidth="1"/>
    <col min="52" max="52" width="5.7109375" customWidth="1"/>
    <col min="53" max="54" width="5" customWidth="1"/>
    <col min="55" max="55" width="5" style="86" customWidth="1"/>
    <col min="56" max="56" width="5.85546875" style="86" customWidth="1"/>
    <col min="57" max="57" width="4.7109375" style="86" customWidth="1"/>
    <col min="58" max="58" width="4.85546875" style="86" customWidth="1"/>
    <col min="59" max="59" width="3.5703125" style="161" bestFit="1" customWidth="1"/>
    <col min="60" max="60" width="5.42578125" customWidth="1"/>
    <col min="61" max="61" width="4.85546875" customWidth="1"/>
    <col min="62" max="62" width="4.7109375" customWidth="1"/>
    <col min="63" max="63" width="4.85546875" style="86" customWidth="1"/>
    <col min="64" max="64" width="5.28515625" style="86" customWidth="1"/>
    <col min="65" max="65" width="5" style="86" customWidth="1"/>
    <col min="66" max="66" width="5.140625" style="86" customWidth="1"/>
    <col min="67" max="67" width="4" style="161" customWidth="1"/>
    <col min="69" max="69" width="11.42578125" customWidth="1"/>
    <col min="70" max="70" width="5.42578125" customWidth="1"/>
    <col min="71" max="71" width="5.5703125" style="86" customWidth="1"/>
    <col min="72" max="72" width="5" customWidth="1"/>
    <col min="73" max="73" width="5.5703125" style="86" customWidth="1"/>
    <col min="74" max="74" width="3.42578125" bestFit="1" customWidth="1"/>
    <col min="75" max="75" width="3.85546875" customWidth="1"/>
    <col min="76" max="76" width="5.28515625" customWidth="1"/>
    <col min="77" max="77" width="4" style="86" customWidth="1"/>
    <col min="78" max="78" width="3.85546875" style="86" bestFit="1" customWidth="1"/>
    <col min="79" max="79" width="4.42578125" style="86" customWidth="1"/>
    <col min="80" max="80" width="3.42578125" style="86" bestFit="1" customWidth="1"/>
    <col min="81" max="81" width="3.5703125" style="161" bestFit="1" customWidth="1"/>
    <col min="82" max="82" width="5.140625" customWidth="1"/>
    <col min="83" max="83" width="4.5703125" customWidth="1"/>
    <col min="84" max="84" width="5" customWidth="1"/>
    <col min="85" max="85" width="5" style="86" customWidth="1"/>
    <col min="86" max="86" width="3.85546875" style="86" bestFit="1" customWidth="1"/>
    <col min="87" max="87" width="4.7109375" style="86" customWidth="1"/>
    <col min="88" max="88" width="4.5703125" style="86" customWidth="1"/>
    <col min="89" max="89" width="4.28515625" style="161" customWidth="1"/>
    <col min="90" max="90" width="7.7109375" style="86" customWidth="1"/>
    <col min="91" max="91" width="13.85546875" style="113" customWidth="1"/>
    <col min="92" max="92" width="6.42578125" customWidth="1"/>
    <col min="93" max="93" width="6.42578125" style="86" customWidth="1"/>
    <col min="94" max="94" width="6.42578125" customWidth="1"/>
    <col min="95" max="95" width="6.42578125" style="86" customWidth="1"/>
    <col min="96" max="96" width="5" customWidth="1"/>
    <col min="97" max="98" width="3.5703125" bestFit="1" customWidth="1"/>
    <col min="99" max="99" width="3.42578125" style="86" bestFit="1" customWidth="1"/>
    <col min="100" max="100" width="3.85546875" style="86" bestFit="1" customWidth="1"/>
    <col min="101" max="101" width="4.7109375" style="86" customWidth="1"/>
    <col min="102" max="102" width="4.42578125" style="86" customWidth="1"/>
    <col min="103" max="103" width="3.5703125" style="161" bestFit="1" customWidth="1"/>
    <col min="104" max="104" width="3.42578125" bestFit="1" customWidth="1"/>
    <col min="105" max="106" width="3.5703125" bestFit="1" customWidth="1"/>
    <col min="107" max="107" width="3.42578125" style="86" bestFit="1" customWidth="1"/>
    <col min="108" max="108" width="3.85546875" style="86" bestFit="1" customWidth="1"/>
    <col min="109" max="109" width="3.42578125" style="86" bestFit="1" customWidth="1"/>
    <col min="110" max="110" width="3.85546875" style="86" customWidth="1"/>
    <col min="111" max="111" width="4" style="161" customWidth="1"/>
    <col min="113" max="113" width="16.28515625" customWidth="1"/>
    <col min="114" max="114" width="5.7109375" customWidth="1"/>
    <col min="115" max="115" width="5.7109375" style="86" customWidth="1"/>
    <col min="116" max="116" width="5.7109375" customWidth="1"/>
    <col min="117" max="117" width="6.140625" style="86" bestFit="1" customWidth="1"/>
    <col min="118" max="118" width="4.7109375" style="161" bestFit="1" customWidth="1"/>
    <col min="119" max="119" width="4.42578125" style="161" customWidth="1"/>
    <col min="120" max="120" width="4.7109375" style="161" customWidth="1"/>
    <col min="121" max="121" width="4.42578125" style="161" bestFit="1" customWidth="1"/>
    <col min="122" max="122" width="5.28515625" style="161" customWidth="1"/>
    <col min="123" max="123" width="4.5703125" style="161" customWidth="1"/>
    <col min="124" max="124" width="4.7109375" style="161" customWidth="1"/>
    <col min="125" max="125" width="4.5703125" style="161" customWidth="1"/>
    <col min="126" max="126" width="3.85546875" style="161" bestFit="1" customWidth="1"/>
    <col min="127" max="127" width="4.42578125" style="161" bestFit="1" customWidth="1"/>
    <col min="128" max="128" width="4.42578125" style="161" customWidth="1"/>
    <col min="129" max="129" width="5.28515625" style="161" customWidth="1"/>
    <col min="130" max="130" width="6.140625" style="161" customWidth="1"/>
    <col min="131" max="131" width="4.7109375" style="161" customWidth="1"/>
    <col min="132" max="132" width="3.5703125" style="161" customWidth="1"/>
    <col min="133" max="133" width="3.5703125" style="161" bestFit="1" customWidth="1"/>
    <col min="134" max="134" width="8.42578125" style="113" customWidth="1"/>
    <col min="135" max="135" width="3.28515625" style="113" customWidth="1"/>
    <col min="136" max="136" width="12.7109375" style="113" customWidth="1"/>
    <col min="137" max="137" width="5.140625" customWidth="1"/>
    <col min="138" max="138" width="5.140625" style="86" customWidth="1"/>
    <col min="139" max="139" width="5.140625" customWidth="1"/>
    <col min="140" max="140" width="5.140625" style="86" customWidth="1"/>
    <col min="141" max="141" width="4.42578125" style="161" bestFit="1" customWidth="1"/>
    <col min="142" max="143" width="4.42578125" style="161" customWidth="1"/>
    <col min="144" max="144" width="4.42578125" style="161" bestFit="1" customWidth="1"/>
    <col min="145" max="145" width="4.42578125" style="161" customWidth="1"/>
    <col min="146" max="146" width="4.140625" style="161" customWidth="1"/>
    <col min="147" max="147" width="5.5703125" style="161" customWidth="1"/>
    <col min="148" max="148" width="4.7109375" style="161" customWidth="1"/>
    <col min="149" max="149" width="3.85546875" style="161" bestFit="1" customWidth="1"/>
    <col min="150" max="150" width="4.42578125" style="161" bestFit="1" customWidth="1"/>
    <col min="151" max="151" width="4.28515625" style="161" customWidth="1"/>
    <col min="152" max="152" width="3.85546875" style="161" bestFit="1" customWidth="1"/>
    <col min="153" max="153" width="4" style="161" bestFit="1" customWidth="1"/>
    <col min="154" max="154" width="3.85546875" style="161" bestFit="1" customWidth="1"/>
    <col min="155" max="155" width="4.28515625" style="161" customWidth="1"/>
    <col min="156" max="156" width="3.5703125" style="161" bestFit="1" customWidth="1"/>
    <col min="157" max="157" width="10.7109375" style="161" customWidth="1"/>
    <col min="158" max="158" width="11.5703125" style="86" bestFit="1" customWidth="1"/>
    <col min="159" max="159" width="6.42578125" customWidth="1"/>
    <col min="160" max="160" width="5.42578125" style="86" customWidth="1"/>
    <col min="161" max="161" width="5.85546875" customWidth="1"/>
    <col min="162" max="162" width="5.5703125" style="86" customWidth="1"/>
    <col min="163" max="163" width="4.28515625" customWidth="1"/>
    <col min="164" max="165" width="3.5703125" bestFit="1" customWidth="1"/>
    <col min="166" max="166" width="3.28515625" style="86" bestFit="1" customWidth="1"/>
    <col min="167" max="167" width="3.85546875" style="86" bestFit="1" customWidth="1"/>
    <col min="168" max="168" width="3.140625" style="154" bestFit="1" customWidth="1"/>
    <col min="169" max="169" width="3.42578125" style="154" customWidth="1"/>
    <col min="170" max="170" width="3.5703125" style="161" bestFit="1" customWidth="1"/>
    <col min="171" max="171" width="5.85546875" customWidth="1"/>
    <col min="172" max="172" width="4.5703125" customWidth="1"/>
    <col min="173" max="173" width="5.140625" customWidth="1"/>
    <col min="174" max="174" width="4.7109375" style="86" customWidth="1"/>
    <col min="175" max="175" width="4.85546875" style="86" customWidth="1"/>
    <col min="176" max="176" width="4.28515625" style="154" customWidth="1"/>
    <col min="177" max="177" width="4" style="154" customWidth="1"/>
    <col min="178" max="178" width="4" style="161" bestFit="1" customWidth="1"/>
    <col min="179" max="179" width="9.140625" style="86"/>
    <col min="181" max="181" width="14.140625" customWidth="1"/>
    <col min="182" max="182" width="5.42578125" customWidth="1"/>
    <col min="183" max="183" width="5.42578125" style="86" customWidth="1"/>
    <col min="184" max="184" width="5.42578125" customWidth="1"/>
    <col min="185" max="185" width="5.42578125" style="86" customWidth="1"/>
    <col min="186" max="186" width="5.7109375" bestFit="1" customWidth="1"/>
    <col min="187" max="187" width="4.85546875" bestFit="1" customWidth="1"/>
    <col min="188" max="188" width="4.42578125" customWidth="1"/>
    <col min="189" max="189" width="4.85546875" style="86" bestFit="1" customWidth="1"/>
    <col min="190" max="190" width="5.140625" style="86" bestFit="1" customWidth="1"/>
    <col min="191" max="191" width="4.85546875" style="86" bestFit="1" customWidth="1"/>
    <col min="192" max="192" width="4.5703125" style="86" customWidth="1"/>
    <col min="193" max="193" width="4.28515625" style="161" customWidth="1"/>
    <col min="194" max="194" width="4.28515625" customWidth="1"/>
    <col min="195" max="195" width="4.5703125" customWidth="1"/>
    <col min="196" max="196" width="5.42578125" customWidth="1"/>
    <col min="197" max="197" width="4.7109375" customWidth="1"/>
    <col min="198" max="198" width="3.85546875" style="86" customWidth="1"/>
    <col min="199" max="199" width="4.85546875" style="86" customWidth="1"/>
    <col min="200" max="200" width="4.140625" style="86" customWidth="1"/>
    <col min="201" max="201" width="3.7109375" style="161" customWidth="1"/>
    <col min="203" max="203" width="13.85546875" customWidth="1"/>
    <col min="204" max="204" width="5.85546875" customWidth="1"/>
    <col min="205" max="205" width="5.85546875" style="86" customWidth="1"/>
    <col min="206" max="206" width="5.85546875" customWidth="1"/>
    <col min="207" max="207" width="5.85546875" style="86" customWidth="1"/>
    <col min="208" max="208" width="3.42578125" bestFit="1" customWidth="1"/>
    <col min="209" max="210" width="3.5703125" bestFit="1" customWidth="1"/>
    <col min="211" max="211" width="3.42578125" style="86" bestFit="1" customWidth="1"/>
    <col min="212" max="212" width="4.7109375" style="86" bestFit="1" customWidth="1"/>
    <col min="213" max="213" width="4.42578125" style="86" customWidth="1"/>
    <col min="214" max="214" width="3.42578125" style="86" bestFit="1" customWidth="1"/>
    <col min="215" max="215" width="4.5703125" style="161" customWidth="1"/>
    <col min="216" max="216" width="3.42578125" bestFit="1" customWidth="1"/>
    <col min="217" max="218" width="3.5703125" bestFit="1" customWidth="1"/>
    <col min="219" max="220" width="4" bestFit="1" customWidth="1"/>
    <col min="221" max="221" width="4" style="86" bestFit="1" customWidth="1"/>
    <col min="222" max="222" width="3.42578125" bestFit="1" customWidth="1"/>
    <col min="223" max="223" width="4.42578125" style="161" customWidth="1"/>
    <col min="225" max="225" width="14.42578125" customWidth="1"/>
    <col min="226" max="226" width="10.140625" customWidth="1"/>
    <col min="235" max="235" width="9.85546875" customWidth="1"/>
    <col min="236" max="236" width="15.85546875" customWidth="1"/>
    <col min="237" max="237" width="4.42578125" bestFit="1" customWidth="1"/>
    <col min="238" max="239" width="3.85546875" bestFit="1" customWidth="1"/>
    <col min="240" max="241" width="4.5703125" bestFit="1" customWidth="1"/>
    <col min="242" max="242" width="3.5703125" bestFit="1" customWidth="1"/>
    <col min="243" max="243" width="4.140625" customWidth="1"/>
    <col min="244" max="244" width="2.140625" customWidth="1"/>
    <col min="245" max="245" width="4.42578125" bestFit="1" customWidth="1"/>
    <col min="246" max="246" width="3.85546875" bestFit="1" customWidth="1"/>
    <col min="247" max="247" width="4.140625" bestFit="1" customWidth="1"/>
    <col min="248" max="248" width="4.7109375" customWidth="1"/>
    <col min="249" max="249" width="5.140625" bestFit="1" customWidth="1"/>
    <col min="250" max="250" width="4.42578125" bestFit="1" customWidth="1"/>
    <col min="251" max="252" width="2.85546875" bestFit="1" customWidth="1"/>
  </cols>
  <sheetData>
    <row r="1" spans="1:252" s="86" customForma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13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13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13"/>
      <c r="EE1" s="113"/>
      <c r="EF1" s="113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</row>
    <row r="2" spans="1:252" s="86" customFormat="1">
      <c r="A2" s="161"/>
      <c r="B2" s="314" t="s">
        <v>48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216"/>
      <c r="W2" s="216"/>
      <c r="X2" s="161"/>
      <c r="Y2" s="313" t="s">
        <v>49</v>
      </c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216"/>
      <c r="AR2" s="216"/>
      <c r="AS2" s="216"/>
      <c r="AT2" s="116"/>
      <c r="AU2" s="116" t="s">
        <v>50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216"/>
      <c r="BL2" s="216"/>
      <c r="BM2" s="216"/>
      <c r="BN2" s="216"/>
      <c r="BO2" s="216"/>
      <c r="BP2" s="161"/>
      <c r="BQ2" s="314" t="s">
        <v>51</v>
      </c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216"/>
      <c r="CH2" s="216"/>
      <c r="CI2" s="216"/>
      <c r="CJ2" s="216"/>
      <c r="CK2" s="216"/>
      <c r="CL2" s="216"/>
      <c r="CM2" s="116" t="s">
        <v>52</v>
      </c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61"/>
      <c r="DI2" s="115" t="s">
        <v>53</v>
      </c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6"/>
      <c r="EE2" s="116"/>
      <c r="EF2" s="115" t="s">
        <v>54</v>
      </c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 t="s">
        <v>55</v>
      </c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61"/>
      <c r="FY2" s="287" t="s">
        <v>56</v>
      </c>
      <c r="FZ2" s="288"/>
      <c r="GA2" s="288"/>
      <c r="GB2" s="288"/>
      <c r="GC2" s="288"/>
      <c r="GD2" s="288"/>
      <c r="GE2" s="288"/>
      <c r="GF2" s="288"/>
      <c r="GG2" s="288"/>
      <c r="GH2" s="288"/>
      <c r="GI2" s="288"/>
      <c r="GJ2" s="288"/>
      <c r="GK2" s="288"/>
      <c r="GL2" s="288"/>
      <c r="GM2" s="288"/>
      <c r="GN2" s="288"/>
      <c r="GO2" s="288"/>
      <c r="GP2" s="216"/>
      <c r="GQ2" s="216"/>
      <c r="GR2" s="216"/>
      <c r="GS2" s="216"/>
      <c r="GT2" s="161"/>
      <c r="GU2" s="287" t="s">
        <v>57</v>
      </c>
      <c r="GV2" s="288"/>
      <c r="GW2" s="288"/>
      <c r="GX2" s="288"/>
      <c r="GY2" s="288"/>
      <c r="GZ2" s="288"/>
      <c r="HA2" s="288"/>
      <c r="HB2" s="288"/>
      <c r="HC2" s="288"/>
      <c r="HD2" s="288"/>
      <c r="HE2" s="288"/>
      <c r="HF2" s="288"/>
      <c r="HG2" s="288"/>
      <c r="HH2" s="288"/>
      <c r="HI2" s="288"/>
      <c r="HJ2" s="288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</row>
    <row r="3" spans="1:252" ht="17.25" customHeight="1">
      <c r="A3" s="161"/>
      <c r="B3" s="295" t="s">
        <v>58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7"/>
      <c r="W3" s="216"/>
      <c r="X3" s="161"/>
      <c r="Y3" s="303" t="s">
        <v>59</v>
      </c>
      <c r="Z3" s="295" t="s">
        <v>24</v>
      </c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7"/>
      <c r="AT3" s="216"/>
      <c r="AU3" s="295" t="s">
        <v>26</v>
      </c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7"/>
      <c r="BP3" s="161"/>
      <c r="BQ3" s="295" t="s">
        <v>27</v>
      </c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7"/>
      <c r="CL3" s="216"/>
      <c r="CM3" s="295" t="s">
        <v>29</v>
      </c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7"/>
      <c r="DH3" s="161"/>
      <c r="DI3" s="303" t="s">
        <v>59</v>
      </c>
      <c r="DJ3" s="306" t="s">
        <v>60</v>
      </c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8"/>
      <c r="ED3" s="118"/>
      <c r="EE3" s="118"/>
      <c r="EF3" s="303" t="s">
        <v>59</v>
      </c>
      <c r="EG3" s="306" t="s">
        <v>61</v>
      </c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8"/>
      <c r="FA3" s="118"/>
      <c r="FB3" s="119"/>
      <c r="FC3" s="306" t="s">
        <v>31</v>
      </c>
      <c r="FD3" s="307"/>
      <c r="FE3" s="307"/>
      <c r="FF3" s="307"/>
      <c r="FG3" s="307"/>
      <c r="FH3" s="307"/>
      <c r="FI3" s="307"/>
      <c r="FJ3" s="307"/>
      <c r="FK3" s="307"/>
      <c r="FL3" s="307"/>
      <c r="FM3" s="307"/>
      <c r="FN3" s="307"/>
      <c r="FO3" s="307"/>
      <c r="FP3" s="307"/>
      <c r="FQ3" s="307"/>
      <c r="FR3" s="307"/>
      <c r="FS3" s="307"/>
      <c r="FT3" s="307"/>
      <c r="FU3" s="307"/>
      <c r="FV3" s="308"/>
      <c r="FW3" s="118"/>
      <c r="FX3" s="161"/>
      <c r="FY3" s="303" t="s">
        <v>59</v>
      </c>
      <c r="FZ3" s="295" t="s">
        <v>62</v>
      </c>
      <c r="GA3" s="296"/>
      <c r="GB3" s="296"/>
      <c r="GC3" s="296"/>
      <c r="GD3" s="296"/>
      <c r="GE3" s="296"/>
      <c r="GF3" s="296"/>
      <c r="GG3" s="296"/>
      <c r="GH3" s="296"/>
      <c r="GI3" s="296"/>
      <c r="GJ3" s="296"/>
      <c r="GK3" s="296"/>
      <c r="GL3" s="296"/>
      <c r="GM3" s="296"/>
      <c r="GN3" s="296"/>
      <c r="GO3" s="296"/>
      <c r="GP3" s="296"/>
      <c r="GQ3" s="296"/>
      <c r="GR3" s="296"/>
      <c r="GS3" s="297"/>
      <c r="GT3" s="161"/>
      <c r="GU3" s="303" t="s">
        <v>59</v>
      </c>
      <c r="GV3" s="306" t="s">
        <v>30</v>
      </c>
      <c r="GW3" s="307"/>
      <c r="GX3" s="307"/>
      <c r="GY3" s="307"/>
      <c r="GZ3" s="307"/>
      <c r="HA3" s="307"/>
      <c r="HB3" s="307"/>
      <c r="HC3" s="307"/>
      <c r="HD3" s="307"/>
      <c r="HE3" s="307"/>
      <c r="HF3" s="307"/>
      <c r="HG3" s="307"/>
      <c r="HH3" s="307"/>
      <c r="HI3" s="307"/>
      <c r="HJ3" s="307"/>
      <c r="HK3" s="307"/>
      <c r="HL3" s="307"/>
      <c r="HM3" s="307"/>
      <c r="HN3" s="307"/>
      <c r="HO3" s="308"/>
      <c r="HP3" s="161"/>
      <c r="HQ3" s="161" t="s">
        <v>63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347" t="s">
        <v>64</v>
      </c>
      <c r="IC3" s="347"/>
      <c r="ID3" s="347"/>
      <c r="IE3" s="347"/>
      <c r="IF3" s="347"/>
      <c r="IG3" s="347"/>
      <c r="IH3" s="347"/>
      <c r="II3" s="347"/>
      <c r="IJ3" s="347"/>
      <c r="IK3" s="347"/>
      <c r="IL3" s="347"/>
      <c r="IM3" s="347"/>
      <c r="IN3" s="347"/>
      <c r="IO3" s="347"/>
      <c r="IP3" s="347"/>
      <c r="IQ3" s="347"/>
      <c r="IR3" s="347"/>
    </row>
    <row r="4" spans="1:252" ht="55.5" customHeight="1">
      <c r="A4" s="98"/>
      <c r="B4" s="333" t="s">
        <v>59</v>
      </c>
      <c r="C4" s="289" t="s">
        <v>65</v>
      </c>
      <c r="D4" s="291"/>
      <c r="E4" s="289" t="s">
        <v>66</v>
      </c>
      <c r="F4" s="291"/>
      <c r="G4" s="298" t="s">
        <v>67</v>
      </c>
      <c r="H4" s="299"/>
      <c r="I4" s="299"/>
      <c r="J4" s="299"/>
      <c r="K4" s="299"/>
      <c r="L4" s="299"/>
      <c r="M4" s="299"/>
      <c r="N4" s="300"/>
      <c r="O4" s="298" t="s">
        <v>68</v>
      </c>
      <c r="P4" s="299"/>
      <c r="Q4" s="299"/>
      <c r="R4" s="299"/>
      <c r="S4" s="299"/>
      <c r="T4" s="299"/>
      <c r="U4" s="299"/>
      <c r="V4" s="300"/>
      <c r="W4" s="233"/>
      <c r="X4" s="98"/>
      <c r="Y4" s="304"/>
      <c r="Z4" s="319" t="s">
        <v>65</v>
      </c>
      <c r="AA4" s="320"/>
      <c r="AB4" s="319" t="s">
        <v>66</v>
      </c>
      <c r="AC4" s="320"/>
      <c r="AD4" s="319" t="s">
        <v>67</v>
      </c>
      <c r="AE4" s="321"/>
      <c r="AF4" s="321"/>
      <c r="AG4" s="321"/>
      <c r="AH4" s="321"/>
      <c r="AI4" s="321"/>
      <c r="AJ4" s="321"/>
      <c r="AK4" s="320"/>
      <c r="AL4" s="289" t="s">
        <v>69</v>
      </c>
      <c r="AM4" s="290"/>
      <c r="AN4" s="290"/>
      <c r="AO4" s="290"/>
      <c r="AP4" s="290"/>
      <c r="AQ4" s="290"/>
      <c r="AR4" s="290"/>
      <c r="AS4" s="291"/>
      <c r="AT4" s="233"/>
      <c r="AU4" s="330" t="s">
        <v>59</v>
      </c>
      <c r="AV4" s="327" t="s">
        <v>65</v>
      </c>
      <c r="AW4" s="325"/>
      <c r="AX4" s="327" t="s">
        <v>66</v>
      </c>
      <c r="AY4" s="325"/>
      <c r="AZ4" s="289" t="s">
        <v>67</v>
      </c>
      <c r="BA4" s="290"/>
      <c r="BB4" s="290"/>
      <c r="BC4" s="290"/>
      <c r="BD4" s="290"/>
      <c r="BE4" s="290"/>
      <c r="BF4" s="290"/>
      <c r="BG4" s="291"/>
      <c r="BH4" s="289" t="s">
        <v>69</v>
      </c>
      <c r="BI4" s="290"/>
      <c r="BJ4" s="290"/>
      <c r="BK4" s="290"/>
      <c r="BL4" s="290"/>
      <c r="BM4" s="290"/>
      <c r="BN4" s="290"/>
      <c r="BO4" s="291"/>
      <c r="BP4" s="98"/>
      <c r="BQ4" s="333" t="s">
        <v>59</v>
      </c>
      <c r="BR4" s="327" t="s">
        <v>65</v>
      </c>
      <c r="BS4" s="325"/>
      <c r="BT4" s="289" t="s">
        <v>66</v>
      </c>
      <c r="BU4" s="291"/>
      <c r="BV4" s="289" t="s">
        <v>67</v>
      </c>
      <c r="BW4" s="290"/>
      <c r="BX4" s="290"/>
      <c r="BY4" s="290"/>
      <c r="BZ4" s="290"/>
      <c r="CA4" s="290"/>
      <c r="CB4" s="290"/>
      <c r="CC4" s="291"/>
      <c r="CD4" s="289" t="s">
        <v>69</v>
      </c>
      <c r="CE4" s="290"/>
      <c r="CF4" s="290"/>
      <c r="CG4" s="290"/>
      <c r="CH4" s="290"/>
      <c r="CI4" s="290"/>
      <c r="CJ4" s="290"/>
      <c r="CK4" s="291"/>
      <c r="CL4" s="218"/>
      <c r="CM4" s="336" t="s">
        <v>70</v>
      </c>
      <c r="CN4" s="319" t="s">
        <v>65</v>
      </c>
      <c r="CO4" s="320"/>
      <c r="CP4" s="319" t="s">
        <v>66</v>
      </c>
      <c r="CQ4" s="320"/>
      <c r="CR4" s="319" t="s">
        <v>67</v>
      </c>
      <c r="CS4" s="321"/>
      <c r="CT4" s="321"/>
      <c r="CU4" s="321"/>
      <c r="CV4" s="321"/>
      <c r="CW4" s="321"/>
      <c r="CX4" s="321"/>
      <c r="CY4" s="320"/>
      <c r="CZ4" s="319" t="s">
        <v>69</v>
      </c>
      <c r="DA4" s="321"/>
      <c r="DB4" s="321"/>
      <c r="DC4" s="321"/>
      <c r="DD4" s="321"/>
      <c r="DE4" s="321"/>
      <c r="DF4" s="321"/>
      <c r="DG4" s="320"/>
      <c r="DH4" s="98"/>
      <c r="DI4" s="304"/>
      <c r="DJ4" s="309" t="s">
        <v>65</v>
      </c>
      <c r="DK4" s="310"/>
      <c r="DL4" s="309" t="s">
        <v>66</v>
      </c>
      <c r="DM4" s="310"/>
      <c r="DN4" s="319" t="s">
        <v>67</v>
      </c>
      <c r="DO4" s="321"/>
      <c r="DP4" s="321"/>
      <c r="DQ4" s="321"/>
      <c r="DR4" s="321"/>
      <c r="DS4" s="321"/>
      <c r="DT4" s="321"/>
      <c r="DU4" s="320"/>
      <c r="DV4" s="319" t="s">
        <v>69</v>
      </c>
      <c r="DW4" s="321"/>
      <c r="DX4" s="321"/>
      <c r="DY4" s="321"/>
      <c r="DZ4" s="321"/>
      <c r="EA4" s="321"/>
      <c r="EB4" s="321"/>
      <c r="EC4" s="320"/>
      <c r="ED4" s="233"/>
      <c r="EE4" s="233"/>
      <c r="EF4" s="304"/>
      <c r="EG4" s="309" t="s">
        <v>65</v>
      </c>
      <c r="EH4" s="310"/>
      <c r="EI4" s="319" t="s">
        <v>66</v>
      </c>
      <c r="EJ4" s="320"/>
      <c r="EK4" s="319" t="s">
        <v>67</v>
      </c>
      <c r="EL4" s="321"/>
      <c r="EM4" s="321"/>
      <c r="EN4" s="321"/>
      <c r="EO4" s="321"/>
      <c r="EP4" s="321"/>
      <c r="EQ4" s="321"/>
      <c r="ER4" s="320"/>
      <c r="ES4" s="319" t="s">
        <v>69</v>
      </c>
      <c r="ET4" s="321"/>
      <c r="EU4" s="321"/>
      <c r="EV4" s="321"/>
      <c r="EW4" s="321"/>
      <c r="EX4" s="321"/>
      <c r="EY4" s="321"/>
      <c r="EZ4" s="320"/>
      <c r="FA4" s="233"/>
      <c r="FB4" s="330" t="s">
        <v>59</v>
      </c>
      <c r="FC4" s="322" t="s">
        <v>65</v>
      </c>
      <c r="FD4" s="323"/>
      <c r="FE4" s="324" t="s">
        <v>66</v>
      </c>
      <c r="FF4" s="325"/>
      <c r="FG4" s="289" t="s">
        <v>67</v>
      </c>
      <c r="FH4" s="290"/>
      <c r="FI4" s="290"/>
      <c r="FJ4" s="290"/>
      <c r="FK4" s="290"/>
      <c r="FL4" s="290"/>
      <c r="FM4" s="290"/>
      <c r="FN4" s="291"/>
      <c r="FO4" s="289" t="s">
        <v>69</v>
      </c>
      <c r="FP4" s="290"/>
      <c r="FQ4" s="290"/>
      <c r="FR4" s="290"/>
      <c r="FS4" s="290"/>
      <c r="FT4" s="290"/>
      <c r="FU4" s="290"/>
      <c r="FV4" s="291"/>
      <c r="FW4" s="233"/>
      <c r="FX4" s="98"/>
      <c r="FY4" s="304"/>
      <c r="FZ4" s="319" t="s">
        <v>65</v>
      </c>
      <c r="GA4" s="320"/>
      <c r="GB4" s="319" t="s">
        <v>66</v>
      </c>
      <c r="GC4" s="320"/>
      <c r="GD4" s="319" t="s">
        <v>67</v>
      </c>
      <c r="GE4" s="321"/>
      <c r="GF4" s="321"/>
      <c r="GG4" s="321"/>
      <c r="GH4" s="321"/>
      <c r="GI4" s="321"/>
      <c r="GJ4" s="321"/>
      <c r="GK4" s="320"/>
      <c r="GL4" s="298" t="s">
        <v>69</v>
      </c>
      <c r="GM4" s="299"/>
      <c r="GN4" s="299"/>
      <c r="GO4" s="299"/>
      <c r="GP4" s="299"/>
      <c r="GQ4" s="299"/>
      <c r="GR4" s="299"/>
      <c r="GS4" s="300"/>
      <c r="GT4" s="98"/>
      <c r="GU4" s="304"/>
      <c r="GV4" s="319" t="s">
        <v>65</v>
      </c>
      <c r="GW4" s="320"/>
      <c r="GX4" s="319" t="s">
        <v>66</v>
      </c>
      <c r="GY4" s="320"/>
      <c r="GZ4" s="319" t="s">
        <v>67</v>
      </c>
      <c r="HA4" s="321"/>
      <c r="HB4" s="321"/>
      <c r="HC4" s="321"/>
      <c r="HD4" s="321"/>
      <c r="HE4" s="321"/>
      <c r="HF4" s="321"/>
      <c r="HG4" s="320"/>
      <c r="HH4" s="298" t="s">
        <v>69</v>
      </c>
      <c r="HI4" s="299"/>
      <c r="HJ4" s="299"/>
      <c r="HK4" s="299"/>
      <c r="HL4" s="299"/>
      <c r="HM4" s="299"/>
      <c r="HN4" s="299"/>
      <c r="HO4" s="300"/>
      <c r="HP4" s="161"/>
      <c r="HQ4" s="344" t="s">
        <v>59</v>
      </c>
      <c r="HR4" s="168" t="s">
        <v>71</v>
      </c>
      <c r="HS4" s="125"/>
      <c r="HT4" s="125"/>
      <c r="HU4" s="125"/>
      <c r="HV4" s="125"/>
      <c r="HW4" s="125"/>
      <c r="HX4" s="125"/>
      <c r="HY4" s="123"/>
      <c r="HZ4" s="161"/>
      <c r="IA4" s="161"/>
      <c r="IB4" s="338" t="s">
        <v>59</v>
      </c>
      <c r="IC4" s="348" t="s">
        <v>72</v>
      </c>
      <c r="ID4" s="349"/>
      <c r="IE4" s="349"/>
      <c r="IF4" s="349"/>
      <c r="IG4" s="349"/>
      <c r="IH4" s="349"/>
      <c r="II4" s="349"/>
      <c r="IJ4" s="350"/>
      <c r="IK4" s="348" t="s">
        <v>73</v>
      </c>
      <c r="IL4" s="349"/>
      <c r="IM4" s="349"/>
      <c r="IN4" s="349"/>
      <c r="IO4" s="349"/>
      <c r="IP4" s="349"/>
      <c r="IQ4" s="349"/>
      <c r="IR4" s="350"/>
    </row>
    <row r="5" spans="1:252" ht="15.75" thickBot="1">
      <c r="A5" s="98"/>
      <c r="B5" s="334"/>
      <c r="C5" s="292">
        <v>2020</v>
      </c>
      <c r="D5" s="294"/>
      <c r="E5" s="292">
        <v>2020</v>
      </c>
      <c r="F5" s="294"/>
      <c r="G5" s="292">
        <v>2020</v>
      </c>
      <c r="H5" s="293"/>
      <c r="I5" s="293"/>
      <c r="J5" s="293"/>
      <c r="K5" s="293"/>
      <c r="L5" s="293"/>
      <c r="M5" s="293"/>
      <c r="N5" s="294"/>
      <c r="O5" s="292">
        <v>2020</v>
      </c>
      <c r="P5" s="293"/>
      <c r="Q5" s="293"/>
      <c r="R5" s="293"/>
      <c r="S5" s="293"/>
      <c r="T5" s="293"/>
      <c r="U5" s="293"/>
      <c r="V5" s="294"/>
      <c r="W5" s="218"/>
      <c r="X5" s="98"/>
      <c r="Y5" s="304"/>
      <c r="Z5" s="292">
        <v>2020</v>
      </c>
      <c r="AA5" s="294"/>
      <c r="AB5" s="292">
        <v>2020</v>
      </c>
      <c r="AC5" s="294"/>
      <c r="AD5" s="292">
        <v>2020</v>
      </c>
      <c r="AE5" s="293"/>
      <c r="AF5" s="293"/>
      <c r="AG5" s="293"/>
      <c r="AH5" s="293"/>
      <c r="AI5" s="293"/>
      <c r="AJ5" s="293"/>
      <c r="AK5" s="294"/>
      <c r="AL5" s="292">
        <v>2020</v>
      </c>
      <c r="AM5" s="293"/>
      <c r="AN5" s="293"/>
      <c r="AO5" s="293"/>
      <c r="AP5" s="293"/>
      <c r="AQ5" s="293"/>
      <c r="AR5" s="293"/>
      <c r="AS5" s="293"/>
      <c r="AT5" s="218"/>
      <c r="AU5" s="331"/>
      <c r="AV5" s="301">
        <v>2020</v>
      </c>
      <c r="AW5" s="315"/>
      <c r="AX5" s="301">
        <v>2020</v>
      </c>
      <c r="AY5" s="315"/>
      <c r="AZ5" s="292">
        <v>2020</v>
      </c>
      <c r="BA5" s="293"/>
      <c r="BB5" s="293"/>
      <c r="BC5" s="293"/>
      <c r="BD5" s="293"/>
      <c r="BE5" s="293"/>
      <c r="BF5" s="293"/>
      <c r="BG5" s="294"/>
      <c r="BH5" s="301">
        <v>2020</v>
      </c>
      <c r="BI5" s="302"/>
      <c r="BJ5" s="302"/>
      <c r="BK5" s="302"/>
      <c r="BL5" s="302"/>
      <c r="BM5" s="302"/>
      <c r="BN5" s="302"/>
      <c r="BO5" s="315"/>
      <c r="BP5" s="98"/>
      <c r="BQ5" s="334"/>
      <c r="BR5" s="301">
        <v>2020</v>
      </c>
      <c r="BS5" s="315"/>
      <c r="BT5" s="292">
        <v>2020</v>
      </c>
      <c r="BU5" s="294"/>
      <c r="BV5" s="292">
        <v>2020</v>
      </c>
      <c r="BW5" s="293"/>
      <c r="BX5" s="293"/>
      <c r="BY5" s="293"/>
      <c r="BZ5" s="293"/>
      <c r="CA5" s="293"/>
      <c r="CB5" s="293"/>
      <c r="CC5" s="294"/>
      <c r="CD5" s="292">
        <v>2020</v>
      </c>
      <c r="CE5" s="293"/>
      <c r="CF5" s="293"/>
      <c r="CG5" s="293"/>
      <c r="CH5" s="293"/>
      <c r="CI5" s="293"/>
      <c r="CJ5" s="293"/>
      <c r="CK5" s="293"/>
      <c r="CL5" s="218"/>
      <c r="CM5" s="336"/>
      <c r="CN5" s="292">
        <v>2020</v>
      </c>
      <c r="CO5" s="294"/>
      <c r="CP5" s="292">
        <v>2020</v>
      </c>
      <c r="CQ5" s="294"/>
      <c r="CR5" s="292">
        <v>2020</v>
      </c>
      <c r="CS5" s="293"/>
      <c r="CT5" s="293"/>
      <c r="CU5" s="293"/>
      <c r="CV5" s="293"/>
      <c r="CW5" s="293"/>
      <c r="CX5" s="293"/>
      <c r="CY5" s="294"/>
      <c r="CZ5" s="301">
        <v>2020</v>
      </c>
      <c r="DA5" s="302"/>
      <c r="DB5" s="302"/>
      <c r="DC5" s="302"/>
      <c r="DD5" s="302"/>
      <c r="DE5" s="302"/>
      <c r="DF5" s="302"/>
      <c r="DG5" s="302"/>
      <c r="DH5" s="98"/>
      <c r="DI5" s="304"/>
      <c r="DJ5" s="311">
        <v>2020</v>
      </c>
      <c r="DK5" s="312"/>
      <c r="DL5" s="311">
        <v>2020</v>
      </c>
      <c r="DM5" s="312"/>
      <c r="DN5" s="292">
        <v>2020</v>
      </c>
      <c r="DO5" s="293"/>
      <c r="DP5" s="293"/>
      <c r="DQ5" s="293"/>
      <c r="DR5" s="293"/>
      <c r="DS5" s="293"/>
      <c r="DT5" s="293"/>
      <c r="DU5" s="294"/>
      <c r="DV5" s="301">
        <v>2020</v>
      </c>
      <c r="DW5" s="302"/>
      <c r="DX5" s="302"/>
      <c r="DY5" s="302"/>
      <c r="DZ5" s="302"/>
      <c r="EA5" s="302"/>
      <c r="EB5" s="302"/>
      <c r="EC5" s="315"/>
      <c r="ED5" s="218"/>
      <c r="EE5" s="218"/>
      <c r="EF5" s="304"/>
      <c r="EG5" s="311">
        <v>2020</v>
      </c>
      <c r="EH5" s="312"/>
      <c r="EI5" s="298">
        <v>2020</v>
      </c>
      <c r="EJ5" s="300"/>
      <c r="EK5" s="292">
        <v>2020</v>
      </c>
      <c r="EL5" s="293"/>
      <c r="EM5" s="293"/>
      <c r="EN5" s="293"/>
      <c r="EO5" s="293"/>
      <c r="EP5" s="293"/>
      <c r="EQ5" s="293"/>
      <c r="ER5" s="294"/>
      <c r="ES5" s="301">
        <v>2020</v>
      </c>
      <c r="ET5" s="302"/>
      <c r="EU5" s="302"/>
      <c r="EV5" s="302"/>
      <c r="EW5" s="302"/>
      <c r="EX5" s="302"/>
      <c r="EY5" s="302"/>
      <c r="EZ5" s="315"/>
      <c r="FA5" s="218"/>
      <c r="FB5" s="331"/>
      <c r="FC5" s="311">
        <v>2020</v>
      </c>
      <c r="FD5" s="312"/>
      <c r="FE5" s="301">
        <v>2020</v>
      </c>
      <c r="FF5" s="315"/>
      <c r="FG5" s="316">
        <v>2020</v>
      </c>
      <c r="FH5" s="317"/>
      <c r="FI5" s="317"/>
      <c r="FJ5" s="317"/>
      <c r="FK5" s="317"/>
      <c r="FL5" s="317"/>
      <c r="FM5" s="317"/>
      <c r="FN5" s="318"/>
      <c r="FO5" s="316">
        <v>2020</v>
      </c>
      <c r="FP5" s="317"/>
      <c r="FQ5" s="317"/>
      <c r="FR5" s="317"/>
      <c r="FS5" s="317"/>
      <c r="FT5" s="317"/>
      <c r="FU5" s="317"/>
      <c r="FV5" s="317"/>
      <c r="FW5" s="99"/>
      <c r="FX5" s="98"/>
      <c r="FY5" s="304"/>
      <c r="FZ5" s="292">
        <v>2020</v>
      </c>
      <c r="GA5" s="294"/>
      <c r="GB5" s="292">
        <v>2020</v>
      </c>
      <c r="GC5" s="294"/>
      <c r="GD5" s="292">
        <v>2020</v>
      </c>
      <c r="GE5" s="293"/>
      <c r="GF5" s="293"/>
      <c r="GG5" s="293"/>
      <c r="GH5" s="293"/>
      <c r="GI5" s="293"/>
      <c r="GJ5" s="293"/>
      <c r="GK5" s="294"/>
      <c r="GL5" s="301">
        <v>2020</v>
      </c>
      <c r="GM5" s="302"/>
      <c r="GN5" s="302"/>
      <c r="GO5" s="302"/>
      <c r="GP5" s="302"/>
      <c r="GQ5" s="302"/>
      <c r="GR5" s="302"/>
      <c r="GS5" s="302"/>
      <c r="GT5" s="98"/>
      <c r="GU5" s="304"/>
      <c r="GV5" s="301">
        <v>2020</v>
      </c>
      <c r="GW5" s="315"/>
      <c r="GX5" s="301">
        <v>2020</v>
      </c>
      <c r="GY5" s="315"/>
      <c r="GZ5" s="292">
        <v>2020</v>
      </c>
      <c r="HA5" s="293"/>
      <c r="HB5" s="293"/>
      <c r="HC5" s="293"/>
      <c r="HD5" s="293"/>
      <c r="HE5" s="293"/>
      <c r="HF5" s="293"/>
      <c r="HG5" s="294"/>
      <c r="HH5" s="292">
        <v>2020</v>
      </c>
      <c r="HI5" s="293"/>
      <c r="HJ5" s="293"/>
      <c r="HK5" s="293"/>
      <c r="HL5" s="293"/>
      <c r="HM5" s="293"/>
      <c r="HN5" s="293"/>
      <c r="HO5" s="293"/>
      <c r="HP5" s="161"/>
      <c r="HQ5" s="345"/>
      <c r="HR5" s="292">
        <v>2020</v>
      </c>
      <c r="HS5" s="293"/>
      <c r="HT5" s="293"/>
      <c r="HU5" s="293"/>
      <c r="HV5" s="293"/>
      <c r="HW5" s="293"/>
      <c r="HX5" s="293"/>
      <c r="HY5" s="294"/>
      <c r="HZ5" s="161"/>
      <c r="IA5" s="161"/>
      <c r="IB5" s="339"/>
      <c r="IC5" s="292">
        <v>2019</v>
      </c>
      <c r="ID5" s="293"/>
      <c r="IE5" s="293"/>
      <c r="IF5" s="293"/>
      <c r="IG5" s="293">
        <v>2020</v>
      </c>
      <c r="IH5" s="293"/>
      <c r="II5" s="293"/>
      <c r="IJ5" s="294"/>
      <c r="IK5" s="292">
        <v>2019</v>
      </c>
      <c r="IL5" s="293"/>
      <c r="IM5" s="293"/>
      <c r="IN5" s="293"/>
      <c r="IO5" s="293">
        <v>2020</v>
      </c>
      <c r="IP5" s="293"/>
      <c r="IQ5" s="293"/>
      <c r="IR5" s="294"/>
    </row>
    <row r="6" spans="1:252" ht="15.75" thickBot="1">
      <c r="A6" s="98"/>
      <c r="B6" s="335"/>
      <c r="C6" s="232" t="s">
        <v>39</v>
      </c>
      <c r="D6" s="232" t="s">
        <v>40</v>
      </c>
      <c r="E6" s="232" t="s">
        <v>39</v>
      </c>
      <c r="F6" s="217" t="s">
        <v>40</v>
      </c>
      <c r="G6" s="225" t="s">
        <v>12</v>
      </c>
      <c r="H6" s="226" t="s">
        <v>74</v>
      </c>
      <c r="I6" s="226" t="s">
        <v>2</v>
      </c>
      <c r="J6" s="226" t="s">
        <v>75</v>
      </c>
      <c r="K6" s="226" t="s">
        <v>4</v>
      </c>
      <c r="L6" s="147" t="s">
        <v>76</v>
      </c>
      <c r="M6" s="147" t="s">
        <v>6</v>
      </c>
      <c r="N6" s="148" t="s">
        <v>7</v>
      </c>
      <c r="O6" s="225" t="s">
        <v>12</v>
      </c>
      <c r="P6" s="226" t="s">
        <v>74</v>
      </c>
      <c r="Q6" s="226" t="s">
        <v>2</v>
      </c>
      <c r="R6" s="226" t="s">
        <v>75</v>
      </c>
      <c r="S6" s="226" t="s">
        <v>4</v>
      </c>
      <c r="T6" s="226" t="s">
        <v>76</v>
      </c>
      <c r="U6" s="226" t="s">
        <v>13</v>
      </c>
      <c r="V6" s="227" t="s">
        <v>7</v>
      </c>
      <c r="W6" s="218"/>
      <c r="X6" s="98"/>
      <c r="Y6" s="329"/>
      <c r="Z6" s="222" t="s">
        <v>39</v>
      </c>
      <c r="AA6" s="223" t="s">
        <v>40</v>
      </c>
      <c r="AB6" s="224" t="s">
        <v>39</v>
      </c>
      <c r="AC6" s="223" t="s">
        <v>40</v>
      </c>
      <c r="AD6" s="224" t="s">
        <v>12</v>
      </c>
      <c r="AE6" s="224" t="s">
        <v>74</v>
      </c>
      <c r="AF6" s="224" t="s">
        <v>2</v>
      </c>
      <c r="AG6" s="224" t="s">
        <v>3</v>
      </c>
      <c r="AH6" s="224" t="s">
        <v>4</v>
      </c>
      <c r="AI6" s="224" t="s">
        <v>5</v>
      </c>
      <c r="AJ6" s="224" t="s">
        <v>13</v>
      </c>
      <c r="AK6" s="224" t="s">
        <v>7</v>
      </c>
      <c r="AL6" s="222" t="s">
        <v>12</v>
      </c>
      <c r="AM6" s="224" t="s">
        <v>74</v>
      </c>
      <c r="AN6" s="224" t="s">
        <v>2</v>
      </c>
      <c r="AO6" s="224" t="s">
        <v>3</v>
      </c>
      <c r="AP6" s="224" t="s">
        <v>4</v>
      </c>
      <c r="AQ6" s="224" t="s">
        <v>5</v>
      </c>
      <c r="AR6" s="224" t="s">
        <v>6</v>
      </c>
      <c r="AS6" s="223" t="s">
        <v>7</v>
      </c>
      <c r="AT6" s="218"/>
      <c r="AU6" s="343"/>
      <c r="AV6" s="202" t="s">
        <v>39</v>
      </c>
      <c r="AW6" s="203" t="s">
        <v>40</v>
      </c>
      <c r="AX6" s="204" t="s">
        <v>39</v>
      </c>
      <c r="AY6" s="205" t="s">
        <v>40</v>
      </c>
      <c r="AZ6" s="218" t="s">
        <v>12</v>
      </c>
      <c r="BA6" s="218" t="s">
        <v>74</v>
      </c>
      <c r="BB6" s="218" t="s">
        <v>2</v>
      </c>
      <c r="BC6" s="218" t="s">
        <v>3</v>
      </c>
      <c r="BD6" s="218" t="s">
        <v>4</v>
      </c>
      <c r="BE6" s="218" t="s">
        <v>5</v>
      </c>
      <c r="BF6" s="218" t="s">
        <v>6</v>
      </c>
      <c r="BG6" s="218" t="s">
        <v>7</v>
      </c>
      <c r="BH6" s="222" t="s">
        <v>12</v>
      </c>
      <c r="BI6" s="224" t="s">
        <v>74</v>
      </c>
      <c r="BJ6" s="224" t="s">
        <v>2</v>
      </c>
      <c r="BK6" s="224" t="s">
        <v>3</v>
      </c>
      <c r="BL6" s="224" t="s">
        <v>4</v>
      </c>
      <c r="BM6" s="224" t="s">
        <v>5</v>
      </c>
      <c r="BN6" s="224" t="s">
        <v>6</v>
      </c>
      <c r="BO6" s="223" t="s">
        <v>7</v>
      </c>
      <c r="BP6" s="98"/>
      <c r="BQ6" s="335"/>
      <c r="BR6" s="217" t="s">
        <v>39</v>
      </c>
      <c r="BS6" s="219" t="s">
        <v>40</v>
      </c>
      <c r="BT6" s="232" t="s">
        <v>39</v>
      </c>
      <c r="BU6" s="232" t="s">
        <v>40</v>
      </c>
      <c r="BV6" s="218" t="s">
        <v>12</v>
      </c>
      <c r="BW6" s="218" t="s">
        <v>74</v>
      </c>
      <c r="BX6" s="218" t="s">
        <v>2</v>
      </c>
      <c r="BY6" s="218" t="s">
        <v>3</v>
      </c>
      <c r="BZ6" s="218" t="s">
        <v>4</v>
      </c>
      <c r="CA6" s="218" t="s">
        <v>5</v>
      </c>
      <c r="CB6" s="218" t="s">
        <v>13</v>
      </c>
      <c r="CC6" s="218" t="s">
        <v>7</v>
      </c>
      <c r="CD6" s="225" t="s">
        <v>12</v>
      </c>
      <c r="CE6" s="226" t="s">
        <v>74</v>
      </c>
      <c r="CF6" s="226" t="s">
        <v>2</v>
      </c>
      <c r="CG6" s="226" t="s">
        <v>3</v>
      </c>
      <c r="CH6" s="226" t="s">
        <v>4</v>
      </c>
      <c r="CI6" s="226" t="s">
        <v>5</v>
      </c>
      <c r="CJ6" s="226" t="s">
        <v>13</v>
      </c>
      <c r="CK6" s="227" t="s">
        <v>7</v>
      </c>
      <c r="CL6" s="218"/>
      <c r="CM6" s="337"/>
      <c r="CN6" s="219" t="s">
        <v>39</v>
      </c>
      <c r="CO6" s="219" t="s">
        <v>40</v>
      </c>
      <c r="CP6" s="232" t="s">
        <v>39</v>
      </c>
      <c r="CQ6" s="217" t="s">
        <v>40</v>
      </c>
      <c r="CR6" s="217" t="s">
        <v>12</v>
      </c>
      <c r="CS6" s="218" t="s">
        <v>74</v>
      </c>
      <c r="CT6" s="218" t="s">
        <v>2</v>
      </c>
      <c r="CU6" s="218" t="s">
        <v>3</v>
      </c>
      <c r="CV6" s="218" t="s">
        <v>4</v>
      </c>
      <c r="CW6" s="218" t="s">
        <v>5</v>
      </c>
      <c r="CX6" s="218" t="s">
        <v>6</v>
      </c>
      <c r="CY6" s="218" t="s">
        <v>7</v>
      </c>
      <c r="CZ6" s="222" t="s">
        <v>12</v>
      </c>
      <c r="DA6" s="224" t="s">
        <v>74</v>
      </c>
      <c r="DB6" s="224" t="s">
        <v>2</v>
      </c>
      <c r="DC6" s="224" t="s">
        <v>3</v>
      </c>
      <c r="DD6" s="224" t="s">
        <v>4</v>
      </c>
      <c r="DE6" s="224" t="s">
        <v>5</v>
      </c>
      <c r="DF6" s="224" t="s">
        <v>13</v>
      </c>
      <c r="DG6" s="223" t="s">
        <v>7</v>
      </c>
      <c r="DH6" s="98"/>
      <c r="DI6" s="305"/>
      <c r="DJ6" s="232" t="s">
        <v>39</v>
      </c>
      <c r="DK6" s="232" t="s">
        <v>40</v>
      </c>
      <c r="DL6" s="232" t="s">
        <v>39</v>
      </c>
      <c r="DM6" s="217" t="s">
        <v>40</v>
      </c>
      <c r="DN6" s="225" t="s">
        <v>12</v>
      </c>
      <c r="DO6" s="226" t="s">
        <v>74</v>
      </c>
      <c r="DP6" s="226" t="s">
        <v>2</v>
      </c>
      <c r="DQ6" s="226" t="s">
        <v>3</v>
      </c>
      <c r="DR6" s="226" t="s">
        <v>4</v>
      </c>
      <c r="DS6" s="226" t="s">
        <v>5</v>
      </c>
      <c r="DT6" s="226" t="s">
        <v>6</v>
      </c>
      <c r="DU6" s="227" t="s">
        <v>7</v>
      </c>
      <c r="DV6" s="224" t="s">
        <v>12</v>
      </c>
      <c r="DW6" s="224" t="s">
        <v>74</v>
      </c>
      <c r="DX6" s="224" t="s">
        <v>2</v>
      </c>
      <c r="DY6" s="224" t="s">
        <v>3</v>
      </c>
      <c r="DZ6" s="224" t="s">
        <v>4</v>
      </c>
      <c r="EA6" s="224" t="s">
        <v>5</v>
      </c>
      <c r="EB6" s="224" t="s">
        <v>13</v>
      </c>
      <c r="EC6" s="223" t="s">
        <v>7</v>
      </c>
      <c r="ED6" s="218"/>
      <c r="EE6" s="218"/>
      <c r="EF6" s="305"/>
      <c r="EG6" s="217" t="s">
        <v>39</v>
      </c>
      <c r="EH6" s="217"/>
      <c r="EI6" s="231" t="s">
        <v>39</v>
      </c>
      <c r="EJ6" s="231" t="s">
        <v>40</v>
      </c>
      <c r="EK6" s="222" t="s">
        <v>12</v>
      </c>
      <c r="EL6" s="222" t="s">
        <v>74</v>
      </c>
      <c r="EM6" s="224" t="s">
        <v>2</v>
      </c>
      <c r="EN6" s="224" t="s">
        <v>3</v>
      </c>
      <c r="EO6" s="224" t="s">
        <v>4</v>
      </c>
      <c r="EP6" s="224" t="s">
        <v>5</v>
      </c>
      <c r="EQ6" s="224" t="s">
        <v>6</v>
      </c>
      <c r="ER6" s="223" t="s">
        <v>7</v>
      </c>
      <c r="ES6" s="222" t="s">
        <v>12</v>
      </c>
      <c r="ET6" s="224" t="s">
        <v>74</v>
      </c>
      <c r="EU6" s="224" t="s">
        <v>2</v>
      </c>
      <c r="EV6" s="224" t="s">
        <v>3</v>
      </c>
      <c r="EW6" s="224" t="s">
        <v>4</v>
      </c>
      <c r="EX6" s="224" t="s">
        <v>5</v>
      </c>
      <c r="EY6" s="224" t="s">
        <v>13</v>
      </c>
      <c r="EZ6" s="223" t="s">
        <v>7</v>
      </c>
      <c r="FA6" s="218"/>
      <c r="FB6" s="332"/>
      <c r="FC6" s="222" t="s">
        <v>39</v>
      </c>
      <c r="FD6" s="222" t="s">
        <v>40</v>
      </c>
      <c r="FE6" s="231" t="s">
        <v>39</v>
      </c>
      <c r="FF6" s="231" t="s">
        <v>40</v>
      </c>
      <c r="FG6" s="220" t="s">
        <v>12</v>
      </c>
      <c r="FH6" s="221" t="s">
        <v>74</v>
      </c>
      <c r="FI6" s="221" t="s">
        <v>2</v>
      </c>
      <c r="FJ6" s="221" t="s">
        <v>3</v>
      </c>
      <c r="FK6" s="221" t="s">
        <v>4</v>
      </c>
      <c r="FL6" s="221" t="s">
        <v>5</v>
      </c>
      <c r="FM6" s="221" t="s">
        <v>6</v>
      </c>
      <c r="FN6" s="221" t="s">
        <v>7</v>
      </c>
      <c r="FO6" s="220" t="s">
        <v>12</v>
      </c>
      <c r="FP6" s="221" t="s">
        <v>74</v>
      </c>
      <c r="FQ6" s="221" t="s">
        <v>2</v>
      </c>
      <c r="FR6" s="221" t="s">
        <v>3</v>
      </c>
      <c r="FS6" s="221" t="s">
        <v>4</v>
      </c>
      <c r="FT6" s="221" t="s">
        <v>5</v>
      </c>
      <c r="FU6" s="221" t="s">
        <v>6</v>
      </c>
      <c r="FV6" s="207" t="s">
        <v>7</v>
      </c>
      <c r="FW6" s="99"/>
      <c r="FX6" s="98"/>
      <c r="FY6" s="305"/>
      <c r="FZ6" s="128" t="s">
        <v>39</v>
      </c>
      <c r="GA6" s="128" t="s">
        <v>40</v>
      </c>
      <c r="GB6" s="128" t="s">
        <v>39</v>
      </c>
      <c r="GC6" s="128" t="s">
        <v>40</v>
      </c>
      <c r="GD6" s="217" t="s">
        <v>12</v>
      </c>
      <c r="GE6" s="218" t="s">
        <v>74</v>
      </c>
      <c r="GF6" s="218" t="s">
        <v>2</v>
      </c>
      <c r="GG6" s="218" t="s">
        <v>75</v>
      </c>
      <c r="GH6" s="218" t="s">
        <v>4</v>
      </c>
      <c r="GI6" s="218" t="s">
        <v>5</v>
      </c>
      <c r="GJ6" s="218" t="s">
        <v>6</v>
      </c>
      <c r="GK6" s="218" t="s">
        <v>7</v>
      </c>
      <c r="GL6" s="225" t="s">
        <v>12</v>
      </c>
      <c r="GM6" s="226" t="s">
        <v>74</v>
      </c>
      <c r="GN6" s="226" t="s">
        <v>2</v>
      </c>
      <c r="GO6" s="226" t="s">
        <v>75</v>
      </c>
      <c r="GP6" s="211" t="s">
        <v>4</v>
      </c>
      <c r="GQ6" s="211" t="s">
        <v>5</v>
      </c>
      <c r="GR6" s="211" t="s">
        <v>6</v>
      </c>
      <c r="GS6" s="212" t="s">
        <v>7</v>
      </c>
      <c r="GT6" s="98"/>
      <c r="GU6" s="305"/>
      <c r="GV6" s="231" t="s">
        <v>39</v>
      </c>
      <c r="GW6" s="231" t="s">
        <v>40</v>
      </c>
      <c r="GX6" s="231" t="s">
        <v>39</v>
      </c>
      <c r="GY6" s="231" t="s">
        <v>40</v>
      </c>
      <c r="GZ6" s="225" t="s">
        <v>12</v>
      </c>
      <c r="HA6" s="226" t="s">
        <v>74</v>
      </c>
      <c r="HB6" s="226" t="s">
        <v>2</v>
      </c>
      <c r="HC6" s="226" t="s">
        <v>3</v>
      </c>
      <c r="HD6" s="226" t="s">
        <v>4</v>
      </c>
      <c r="HE6" s="226" t="s">
        <v>5</v>
      </c>
      <c r="HF6" s="189" t="s">
        <v>13</v>
      </c>
      <c r="HG6" s="227" t="s">
        <v>7</v>
      </c>
      <c r="HH6" s="222" t="s">
        <v>12</v>
      </c>
      <c r="HI6" s="224" t="s">
        <v>74</v>
      </c>
      <c r="HJ6" s="224" t="s">
        <v>2</v>
      </c>
      <c r="HK6" s="224" t="s">
        <v>3</v>
      </c>
      <c r="HL6" s="224" t="s">
        <v>4</v>
      </c>
      <c r="HM6" s="224" t="s">
        <v>5</v>
      </c>
      <c r="HN6" s="190" t="s">
        <v>6</v>
      </c>
      <c r="HO6" s="191" t="s">
        <v>7</v>
      </c>
      <c r="HP6" s="161"/>
      <c r="HQ6" s="346"/>
      <c r="HR6" s="228" t="s">
        <v>12</v>
      </c>
      <c r="HS6" s="199" t="s">
        <v>74</v>
      </c>
      <c r="HT6" s="199" t="s">
        <v>2</v>
      </c>
      <c r="HU6" s="199" t="s">
        <v>3</v>
      </c>
      <c r="HV6" s="199" t="s">
        <v>4</v>
      </c>
      <c r="HW6" s="199" t="s">
        <v>5</v>
      </c>
      <c r="HX6" s="200" t="s">
        <v>13</v>
      </c>
      <c r="HY6" s="229" t="s">
        <v>7</v>
      </c>
      <c r="HZ6" s="161"/>
      <c r="IA6" s="161"/>
      <c r="IB6" s="346"/>
      <c r="IC6" s="225" t="s">
        <v>39</v>
      </c>
      <c r="ID6" s="226" t="s">
        <v>40</v>
      </c>
      <c r="IE6" s="226" t="s">
        <v>41</v>
      </c>
      <c r="IF6" s="226" t="s">
        <v>42</v>
      </c>
      <c r="IG6" s="225" t="s">
        <v>39</v>
      </c>
      <c r="IH6" s="226" t="s">
        <v>40</v>
      </c>
      <c r="II6" s="226" t="s">
        <v>41</v>
      </c>
      <c r="IJ6" s="226" t="s">
        <v>42</v>
      </c>
      <c r="IK6" s="225" t="s">
        <v>39</v>
      </c>
      <c r="IL6" s="226" t="s">
        <v>40</v>
      </c>
      <c r="IM6" s="226" t="s">
        <v>41</v>
      </c>
      <c r="IN6" s="226" t="s">
        <v>42</v>
      </c>
      <c r="IO6" s="226" t="s">
        <v>39</v>
      </c>
      <c r="IP6" s="226" t="s">
        <v>40</v>
      </c>
      <c r="IQ6" s="226" t="s">
        <v>41</v>
      </c>
      <c r="IR6" s="227" t="s">
        <v>42</v>
      </c>
    </row>
    <row r="7" spans="1:252">
      <c r="A7" s="98"/>
      <c r="B7" s="137" t="s">
        <v>16</v>
      </c>
      <c r="C7" s="156">
        <f>'Quarter-on-quarter'!G9</f>
        <v>-57.080941251219677</v>
      </c>
      <c r="D7" s="170" t="s">
        <v>77</v>
      </c>
      <c r="E7" s="157">
        <f>'Quarter-on-quarter'!N9</f>
        <v>-33.389681281915827</v>
      </c>
      <c r="F7" s="170" t="s">
        <v>77</v>
      </c>
      <c r="G7" s="94">
        <f>'Month-on-Month'!N9</f>
        <v>-31.447792956682918</v>
      </c>
      <c r="H7" s="94">
        <f>'Month-on-Month'!O9</f>
        <v>-10.594832765872219</v>
      </c>
      <c r="I7" s="94">
        <f>'Month-on-Month'!P9</f>
        <v>-34.879032258064512</v>
      </c>
      <c r="J7" s="94" t="s">
        <v>77</v>
      </c>
      <c r="K7" s="94" t="s">
        <v>77</v>
      </c>
      <c r="L7" s="94" t="s">
        <v>77</v>
      </c>
      <c r="M7" s="94" t="s">
        <v>77</v>
      </c>
      <c r="N7" s="94" t="s">
        <v>77</v>
      </c>
      <c r="O7" s="92">
        <f>Year_on_year!C9</f>
        <v>-1.4020537124802557</v>
      </c>
      <c r="P7" s="94">
        <f>Year_on_year!D9</f>
        <v>17.350157728706627</v>
      </c>
      <c r="Q7" s="94">
        <f>Year_on_year!E9</f>
        <v>-45.45454545454546</v>
      </c>
      <c r="R7" s="94" t="s">
        <v>77</v>
      </c>
      <c r="S7" s="94" t="s">
        <v>77</v>
      </c>
      <c r="T7" s="94" t="s">
        <v>77</v>
      </c>
      <c r="U7" s="94" t="s">
        <v>77</v>
      </c>
      <c r="V7" s="95" t="s">
        <v>77</v>
      </c>
      <c r="W7" s="112"/>
      <c r="X7" s="98"/>
      <c r="Y7" s="137" t="s">
        <v>16</v>
      </c>
      <c r="Z7" s="156">
        <f>'Quarter-on-quarter'!G28</f>
        <v>111.95288364714963</v>
      </c>
      <c r="AA7" s="170" t="s">
        <v>77</v>
      </c>
      <c r="AB7" s="157">
        <f>'Quarter-on-quarter'!N28</f>
        <v>340.42654028436016</v>
      </c>
      <c r="AC7" s="157" t="s">
        <v>77</v>
      </c>
      <c r="AD7" s="156">
        <f>'Month-on-Month'!N19</f>
        <v>-18.346083420393398</v>
      </c>
      <c r="AE7" s="157">
        <f>'Month-on-Month'!O19</f>
        <v>-39.724849527085127</v>
      </c>
      <c r="AF7" s="157">
        <f>'Month-on-Month'!P19</f>
        <v>959.77175463623394</v>
      </c>
      <c r="AG7" s="157">
        <f>'Month-on-Month'!Q19</f>
        <v>-96.957867815318338</v>
      </c>
      <c r="AH7" s="157" t="s">
        <v>77</v>
      </c>
      <c r="AI7" s="157" t="s">
        <v>77</v>
      </c>
      <c r="AJ7" s="157" t="s">
        <v>77</v>
      </c>
      <c r="AK7" s="157" t="s">
        <v>77</v>
      </c>
      <c r="AL7" s="156">
        <f>Year_on_year!C19</f>
        <v>-34.662921348314605</v>
      </c>
      <c r="AM7" s="157">
        <f>Year_on_year!D19</f>
        <v>678.88888888888891</v>
      </c>
      <c r="AN7" s="157">
        <f>Year_on_year!E19</f>
        <v>2995.4166666666665</v>
      </c>
      <c r="AO7" s="157">
        <f>Year_on_year!F19</f>
        <v>-88.556962025316452</v>
      </c>
      <c r="AP7" s="157" t="s">
        <v>77</v>
      </c>
      <c r="AQ7" s="157" t="s">
        <v>77</v>
      </c>
      <c r="AR7" s="157" t="s">
        <v>77</v>
      </c>
      <c r="AS7" s="170" t="s">
        <v>77</v>
      </c>
      <c r="AT7" s="112"/>
      <c r="AU7" s="137" t="s">
        <v>16</v>
      </c>
      <c r="AV7" s="156">
        <f>'Quarter-on-quarter'!G38</f>
        <v>-28.231709016535433</v>
      </c>
      <c r="AW7" s="157" t="s">
        <v>77</v>
      </c>
      <c r="AX7" s="156">
        <f>'Quarter-on-quarter'!N38</f>
        <v>7.6663817315911542</v>
      </c>
      <c r="AY7" s="170" t="s">
        <v>77</v>
      </c>
      <c r="AZ7" s="156">
        <f>'Month-on-Month'!N29</f>
        <v>-48.474409448818903</v>
      </c>
      <c r="BA7" s="157">
        <f>'Month-on-Month'!O29</f>
        <v>35.912129894937927</v>
      </c>
      <c r="BB7" s="157">
        <f>'Month-on-Month'!P29</f>
        <v>8.0559637130262587</v>
      </c>
      <c r="BC7" s="157">
        <f>(Fiji!R10/Fiji!Q10-1)*100</f>
        <v>-23.520953591597728</v>
      </c>
      <c r="BD7" s="157" t="s">
        <v>77</v>
      </c>
      <c r="BE7" s="157" t="s">
        <v>77</v>
      </c>
      <c r="BF7" s="157" t="s">
        <v>77</v>
      </c>
      <c r="BG7" s="170" t="s">
        <v>77</v>
      </c>
      <c r="BH7" s="157">
        <f>Year_on_year!C29</f>
        <v>14.505865977331478</v>
      </c>
      <c r="BI7" s="157">
        <f>Year_on_year!D29</f>
        <v>11.258795934323684</v>
      </c>
      <c r="BJ7" s="157">
        <f>Year_on_year!E29</f>
        <v>0.57081698180521112</v>
      </c>
      <c r="BK7" s="157">
        <f>(Fiji!R10/Fiji!F10-1)*100</f>
        <v>-33.95033677229511</v>
      </c>
      <c r="BL7" s="157" t="s">
        <v>77</v>
      </c>
      <c r="BM7" s="157" t="s">
        <v>77</v>
      </c>
      <c r="BN7" s="157" t="s">
        <v>77</v>
      </c>
      <c r="BO7" s="170" t="s">
        <v>77</v>
      </c>
      <c r="BP7" s="98"/>
      <c r="BQ7" s="137" t="s">
        <v>16</v>
      </c>
      <c r="BR7" s="156" t="s">
        <v>77</v>
      </c>
      <c r="BS7" s="157" t="s">
        <v>77</v>
      </c>
      <c r="BT7" s="156" t="s">
        <v>77</v>
      </c>
      <c r="BU7" s="170" t="s">
        <v>77</v>
      </c>
      <c r="BV7" s="156" t="s">
        <v>77</v>
      </c>
      <c r="BW7" s="157" t="s">
        <v>77</v>
      </c>
      <c r="BX7" s="157" t="s">
        <v>77</v>
      </c>
      <c r="BY7" s="157" t="s">
        <v>77</v>
      </c>
      <c r="BZ7" s="157" t="s">
        <v>77</v>
      </c>
      <c r="CA7" s="157" t="s">
        <v>77</v>
      </c>
      <c r="CB7" s="157" t="s">
        <v>77</v>
      </c>
      <c r="CC7" s="157" t="s">
        <v>77</v>
      </c>
      <c r="CD7" s="156" t="s">
        <v>77</v>
      </c>
      <c r="CE7" s="157" t="s">
        <v>77</v>
      </c>
      <c r="CF7" s="157" t="s">
        <v>77</v>
      </c>
      <c r="CG7" s="157" t="s">
        <v>77</v>
      </c>
      <c r="CH7" s="157" t="s">
        <v>77</v>
      </c>
      <c r="CI7" s="157" t="s">
        <v>77</v>
      </c>
      <c r="CJ7" s="157" t="s">
        <v>77</v>
      </c>
      <c r="CK7" s="170" t="s">
        <v>77</v>
      </c>
      <c r="CL7" s="112"/>
      <c r="CM7" s="137" t="s">
        <v>16</v>
      </c>
      <c r="CN7" s="156" t="s">
        <v>77</v>
      </c>
      <c r="CO7" s="157" t="s">
        <v>77</v>
      </c>
      <c r="CP7" s="156" t="s">
        <v>77</v>
      </c>
      <c r="CQ7" s="170" t="s">
        <v>77</v>
      </c>
      <c r="CR7" s="157" t="s">
        <v>77</v>
      </c>
      <c r="CS7" s="157" t="s">
        <v>77</v>
      </c>
      <c r="CT7" s="157" t="s">
        <v>77</v>
      </c>
      <c r="CU7" s="157" t="s">
        <v>77</v>
      </c>
      <c r="CV7" s="157" t="s">
        <v>77</v>
      </c>
      <c r="CW7" s="157" t="s">
        <v>77</v>
      </c>
      <c r="CX7" s="157" t="s">
        <v>77</v>
      </c>
      <c r="CY7" s="170" t="s">
        <v>77</v>
      </c>
      <c r="CZ7" s="156" t="s">
        <v>77</v>
      </c>
      <c r="DA7" s="157" t="s">
        <v>77</v>
      </c>
      <c r="DB7" s="157" t="s">
        <v>77</v>
      </c>
      <c r="DC7" s="157" t="s">
        <v>77</v>
      </c>
      <c r="DD7" s="157" t="s">
        <v>77</v>
      </c>
      <c r="DE7" s="157" t="s">
        <v>77</v>
      </c>
      <c r="DF7" s="157" t="s">
        <v>77</v>
      </c>
      <c r="DG7" s="170" t="s">
        <v>77</v>
      </c>
      <c r="DH7" s="98"/>
      <c r="DI7" s="137" t="s">
        <v>16</v>
      </c>
      <c r="DJ7" s="156">
        <f>'Quarter-on-quarter'!G86</f>
        <v>-19.177898477838127</v>
      </c>
      <c r="DK7" s="157" t="s">
        <v>77</v>
      </c>
      <c r="DL7" s="156">
        <f>'Quarter-on-quarter'!N86</f>
        <v>13.76120811703634</v>
      </c>
      <c r="DM7" s="170" t="s">
        <v>77</v>
      </c>
      <c r="DN7" s="94" t="s">
        <v>77</v>
      </c>
      <c r="DO7" s="112">
        <f>'Month-on-Month'!O87</f>
        <v>-6.3554288429555683</v>
      </c>
      <c r="DP7" s="112">
        <f>'Month-on-Month'!P87</f>
        <v>-0.98947101357351741</v>
      </c>
      <c r="DQ7" s="94" t="s">
        <v>77</v>
      </c>
      <c r="DR7" s="94" t="s">
        <v>77</v>
      </c>
      <c r="DS7" s="94" t="s">
        <v>77</v>
      </c>
      <c r="DT7" s="94" t="s">
        <v>77</v>
      </c>
      <c r="DU7" s="95" t="s">
        <v>77</v>
      </c>
      <c r="DV7" s="156" t="s">
        <v>77</v>
      </c>
      <c r="DW7" s="157" t="s">
        <v>77</v>
      </c>
      <c r="DX7" s="157" t="s">
        <v>77</v>
      </c>
      <c r="DY7" s="157" t="s">
        <v>77</v>
      </c>
      <c r="DZ7" s="157" t="s">
        <v>77</v>
      </c>
      <c r="EA7" s="157" t="s">
        <v>77</v>
      </c>
      <c r="EB7" s="157" t="s">
        <v>77</v>
      </c>
      <c r="EC7" s="170" t="s">
        <v>77</v>
      </c>
      <c r="ED7" s="112"/>
      <c r="EE7" s="112"/>
      <c r="EF7" s="137" t="s">
        <v>16</v>
      </c>
      <c r="EG7" s="156">
        <f>'Quarter-on-quarter'!G95</f>
        <v>-8.5426619407201976</v>
      </c>
      <c r="EH7" s="157" t="s">
        <v>77</v>
      </c>
      <c r="EI7" s="156">
        <f>'Quarter-on-quarter'!N95</f>
        <v>26.565721191440961</v>
      </c>
      <c r="EJ7" s="170" t="s">
        <v>77</v>
      </c>
      <c r="EK7" s="157" t="s">
        <v>77</v>
      </c>
      <c r="EL7" s="157" t="s">
        <v>77</v>
      </c>
      <c r="EM7" s="157" t="s">
        <v>77</v>
      </c>
      <c r="EN7" s="157" t="s">
        <v>77</v>
      </c>
      <c r="EO7" s="157" t="s">
        <v>77</v>
      </c>
      <c r="EP7" s="157" t="s">
        <v>77</v>
      </c>
      <c r="EQ7" s="157" t="s">
        <v>77</v>
      </c>
      <c r="ER7" s="170" t="s">
        <v>77</v>
      </c>
      <c r="ES7" s="156" t="s">
        <v>77</v>
      </c>
      <c r="ET7" s="157" t="s">
        <v>77</v>
      </c>
      <c r="EU7" s="157" t="s">
        <v>77</v>
      </c>
      <c r="EV7" s="157" t="s">
        <v>77</v>
      </c>
      <c r="EW7" s="157" t="s">
        <v>77</v>
      </c>
      <c r="EX7" s="157" t="s">
        <v>77</v>
      </c>
      <c r="EY7" s="157" t="s">
        <v>77</v>
      </c>
      <c r="EZ7" s="170" t="s">
        <v>77</v>
      </c>
      <c r="FA7" s="112"/>
      <c r="FB7" s="137" t="s">
        <v>16</v>
      </c>
      <c r="FC7" s="196" t="s">
        <v>77</v>
      </c>
      <c r="FD7" s="197" t="s">
        <v>77</v>
      </c>
      <c r="FE7" s="198" t="s">
        <v>77</v>
      </c>
      <c r="FF7" s="198" t="s">
        <v>77</v>
      </c>
      <c r="FG7" s="179" t="s">
        <v>77</v>
      </c>
      <c r="FH7" s="180" t="s">
        <v>77</v>
      </c>
      <c r="FI7" s="180" t="s">
        <v>77</v>
      </c>
      <c r="FJ7" s="180" t="s">
        <v>77</v>
      </c>
      <c r="FK7" s="180" t="s">
        <v>77</v>
      </c>
      <c r="FL7" s="180" t="s">
        <v>77</v>
      </c>
      <c r="FM7" s="180" t="s">
        <v>77</v>
      </c>
      <c r="FN7" s="180" t="s">
        <v>77</v>
      </c>
      <c r="FO7" s="179" t="s">
        <v>77</v>
      </c>
      <c r="FP7" s="180" t="s">
        <v>77</v>
      </c>
      <c r="FQ7" s="180" t="s">
        <v>77</v>
      </c>
      <c r="FR7" s="180" t="s">
        <v>77</v>
      </c>
      <c r="FS7" s="180" t="s">
        <v>77</v>
      </c>
      <c r="FT7" s="180" t="s">
        <v>77</v>
      </c>
      <c r="FU7" s="180" t="s">
        <v>77</v>
      </c>
      <c r="FV7" s="184" t="s">
        <v>77</v>
      </c>
      <c r="FW7" s="122"/>
      <c r="FX7" s="98"/>
      <c r="FY7" s="137" t="s">
        <v>16</v>
      </c>
      <c r="FZ7" s="156" t="s">
        <v>77</v>
      </c>
      <c r="GA7" s="157" t="s">
        <v>77</v>
      </c>
      <c r="GB7" s="156" t="s">
        <v>77</v>
      </c>
      <c r="GC7" s="170" t="s">
        <v>77</v>
      </c>
      <c r="GD7" s="180" t="s">
        <v>77</v>
      </c>
      <c r="GE7" s="180" t="s">
        <v>77</v>
      </c>
      <c r="GF7" s="180" t="s">
        <v>77</v>
      </c>
      <c r="GG7" s="180" t="s">
        <v>77</v>
      </c>
      <c r="GH7" s="180" t="s">
        <v>77</v>
      </c>
      <c r="GI7" s="180" t="s">
        <v>77</v>
      </c>
      <c r="GJ7" s="180" t="s">
        <v>77</v>
      </c>
      <c r="GK7" s="180" t="s">
        <v>77</v>
      </c>
      <c r="GL7" s="100" t="s">
        <v>77</v>
      </c>
      <c r="GM7" s="101" t="s">
        <v>77</v>
      </c>
      <c r="GN7" s="101" t="s">
        <v>77</v>
      </c>
      <c r="GO7" s="101" t="s">
        <v>77</v>
      </c>
      <c r="GP7" s="101" t="s">
        <v>77</v>
      </c>
      <c r="GQ7" s="101" t="s">
        <v>77</v>
      </c>
      <c r="GR7" s="101" t="s">
        <v>77</v>
      </c>
      <c r="GS7" s="181" t="s">
        <v>77</v>
      </c>
      <c r="GT7" s="98"/>
      <c r="GU7" s="137" t="s">
        <v>16</v>
      </c>
      <c r="GV7" s="156" t="s">
        <v>77</v>
      </c>
      <c r="GW7" s="157" t="s">
        <v>77</v>
      </c>
      <c r="GX7" s="156" t="s">
        <v>77</v>
      </c>
      <c r="GY7" s="170" t="s">
        <v>77</v>
      </c>
      <c r="GZ7" s="157" t="s">
        <v>77</v>
      </c>
      <c r="HA7" s="157" t="s">
        <v>77</v>
      </c>
      <c r="HB7" s="157" t="s">
        <v>77</v>
      </c>
      <c r="HC7" s="157" t="s">
        <v>77</v>
      </c>
      <c r="HD7" s="157" t="s">
        <v>77</v>
      </c>
      <c r="HE7" s="157" t="s">
        <v>77</v>
      </c>
      <c r="HF7" s="157" t="s">
        <v>77</v>
      </c>
      <c r="HG7" s="170" t="s">
        <v>77</v>
      </c>
      <c r="HH7" s="156" t="s">
        <v>77</v>
      </c>
      <c r="HI7" s="157" t="s">
        <v>77</v>
      </c>
      <c r="HJ7" s="157" t="s">
        <v>77</v>
      </c>
      <c r="HK7" s="157" t="s">
        <v>77</v>
      </c>
      <c r="HL7" s="157" t="s">
        <v>77</v>
      </c>
      <c r="HM7" s="157" t="s">
        <v>77</v>
      </c>
      <c r="HN7" s="157" t="s">
        <v>77</v>
      </c>
      <c r="HO7" s="170" t="s">
        <v>77</v>
      </c>
      <c r="HP7" s="161"/>
      <c r="HQ7" s="137" t="s">
        <v>16</v>
      </c>
      <c r="HR7" s="156" t="s">
        <v>77</v>
      </c>
      <c r="HS7" s="157" t="s">
        <v>77</v>
      </c>
      <c r="HT7" s="157" t="s">
        <v>77</v>
      </c>
      <c r="HU7" s="157" t="s">
        <v>77</v>
      </c>
      <c r="HV7" s="157" t="s">
        <v>77</v>
      </c>
      <c r="HW7" s="157" t="s">
        <v>77</v>
      </c>
      <c r="HX7" s="157" t="s">
        <v>77</v>
      </c>
      <c r="HY7" s="170" t="s">
        <v>77</v>
      </c>
      <c r="HZ7" s="161"/>
      <c r="IA7" s="161"/>
      <c r="IB7" s="137" t="s">
        <v>16</v>
      </c>
      <c r="IC7" s="179">
        <f>'Cook Islands'!N51</f>
        <v>-14.700268108158344</v>
      </c>
      <c r="ID7" s="180">
        <f>'Cook Islands'!O51</f>
        <v>23.171000778684416</v>
      </c>
      <c r="IE7" s="180">
        <f>'Cook Islands'!P51</f>
        <v>1.1608575842253055</v>
      </c>
      <c r="IF7" s="180">
        <f>'Cook Islands'!Q51</f>
        <v>-4.1460152067204987</v>
      </c>
      <c r="IG7" s="156">
        <f>'Cook Islands'!R51</f>
        <v>-13.097506493201283</v>
      </c>
      <c r="IH7" s="157" t="s">
        <v>77</v>
      </c>
      <c r="II7" s="157" t="s">
        <v>77</v>
      </c>
      <c r="IJ7" s="170" t="s">
        <v>77</v>
      </c>
      <c r="IK7" s="179">
        <v>0</v>
      </c>
      <c r="IL7" s="180">
        <v>12.8</v>
      </c>
      <c r="IM7" s="180">
        <v>4.3</v>
      </c>
      <c r="IN7" s="180">
        <v>1.9</v>
      </c>
      <c r="IO7" s="156">
        <v>3.8</v>
      </c>
      <c r="IP7" s="157" t="s">
        <v>77</v>
      </c>
      <c r="IQ7" s="157" t="s">
        <v>77</v>
      </c>
      <c r="IR7" s="170" t="s">
        <v>77</v>
      </c>
    </row>
    <row r="8" spans="1:252">
      <c r="A8" s="98"/>
      <c r="B8" s="105" t="s">
        <v>17</v>
      </c>
      <c r="C8" s="92">
        <f>'Quarter-on-quarter'!G10</f>
        <v>-36.594653474333953</v>
      </c>
      <c r="D8" s="95">
        <f>'Quarter-on-quarter'!H10</f>
        <v>-98.711533918869591</v>
      </c>
      <c r="E8" s="94">
        <f>'Quarter-on-quarter'!N10</f>
        <v>-18.712796969644074</v>
      </c>
      <c r="F8" s="95">
        <f>'Quarter-on-quarter'!O10</f>
        <v>-99.236103448568542</v>
      </c>
      <c r="G8" s="94">
        <f>'Month-on-Month'!N10</f>
        <v>-11.328993761866013</v>
      </c>
      <c r="H8" s="94">
        <f>'Month-on-Month'!O10</f>
        <v>-29.123971492368394</v>
      </c>
      <c r="I8" s="94">
        <f>'Month-on-Month'!P10</f>
        <v>-39.641369786159721</v>
      </c>
      <c r="J8" s="94">
        <f>'Month-on-Month'!Q10</f>
        <v>-97.576147576147577</v>
      </c>
      <c r="K8" s="94">
        <f>(Fiji!S27/Fiji!R27-1)*100</f>
        <v>4.5722713864306819</v>
      </c>
      <c r="L8" s="94">
        <f>(Fiji!T27/Fiji!S27-1)*100</f>
        <v>-41.748942172073342</v>
      </c>
      <c r="M8" s="94">
        <f>(Fiji!U27/Fiji!T27-1)*100</f>
        <v>72.154963680387411</v>
      </c>
      <c r="N8" s="94">
        <f>(Fiji!V27/Fiji!U27-1)*100</f>
        <v>37.271448663853725</v>
      </c>
      <c r="O8" s="92">
        <f>Year_on_year!C10</f>
        <v>2.474650116758359</v>
      </c>
      <c r="P8" s="94">
        <f>Year_on_year!D10</f>
        <v>-4.9335357347993769</v>
      </c>
      <c r="Q8" s="94">
        <f>Year_on_year!E10</f>
        <v>-52.834451826122141</v>
      </c>
      <c r="R8" s="94">
        <f>Year_on_year!F10</f>
        <v>-99.117336909116943</v>
      </c>
      <c r="S8" s="94">
        <f>(Fiji!S27/Fiji!G27-1)*100</f>
        <v>-99.031010400579476</v>
      </c>
      <c r="T8" s="94">
        <f>(Fiji!T27/Fiji!H27-1)*100</f>
        <v>-99.517816279830001</v>
      </c>
      <c r="U8" s="94">
        <f>(Fiji!U27/Fiji!I27-1)*100</f>
        <v>-99.262264464181953</v>
      </c>
      <c r="V8" s="95">
        <f>(Fiji!V27/Fiji!J27-1)*100</f>
        <v>-98.90132156606704</v>
      </c>
      <c r="W8" s="94"/>
      <c r="X8" s="98"/>
      <c r="Y8" s="105" t="s">
        <v>17</v>
      </c>
      <c r="Z8" s="92">
        <f>'Quarter-on-quarter'!G29</f>
        <v>-16.716937907240759</v>
      </c>
      <c r="AA8" s="95">
        <f>'Quarter-on-quarter'!H29</f>
        <v>-10.794558086749518</v>
      </c>
      <c r="AB8" s="94">
        <f>'Quarter-on-quarter'!N29</f>
        <v>-19.373030293139536</v>
      </c>
      <c r="AC8" s="94">
        <f>'Quarter-on-quarter'!O29</f>
        <v>-21.755133001625481</v>
      </c>
      <c r="AD8" s="92">
        <f>'Month-on-Month'!N20</f>
        <v>0.17776049311761799</v>
      </c>
      <c r="AE8" s="94">
        <f>'Month-on-Month'!O20</f>
        <v>-1.0395910346438719</v>
      </c>
      <c r="AF8" s="94">
        <f>'Month-on-Month'!P20</f>
        <v>-4.4436729734420588E-2</v>
      </c>
      <c r="AG8" s="94">
        <f>(Fiji!R10/Fiji!Q10-1)*100</f>
        <v>-23.520953591597728</v>
      </c>
      <c r="AH8" s="94">
        <f>(Fiji!S10/Fiji!R10-1)*100</f>
        <v>41.981834695731159</v>
      </c>
      <c r="AI8" s="94">
        <f>(Fiji!T10/Fiji!S10-1)*100</f>
        <v>-23.040263046788045</v>
      </c>
      <c r="AJ8" s="94">
        <f>(Fiji!U10/Fiji!T10-1)*100</f>
        <v>28.403640746436132</v>
      </c>
      <c r="AK8" s="94"/>
      <c r="AL8" s="92">
        <f>Year_on_year!C20</f>
        <v>-30.417485999996074</v>
      </c>
      <c r="AM8" s="94">
        <f>Year_on_year!D20</f>
        <v>-10.130839264708335</v>
      </c>
      <c r="AN8" s="94">
        <f>Year_on_year!E20</f>
        <v>-14.447147352770894</v>
      </c>
      <c r="AO8" s="94">
        <f>(Fiji!R10/Fiji!F10-1)*100</f>
        <v>-33.95033677229511</v>
      </c>
      <c r="AP8" s="94">
        <f>Year_on_year!G20</f>
        <v>-12.714520779982251</v>
      </c>
      <c r="AQ8" s="94">
        <f>Year_on_year!H20</f>
        <v>-18.968355797519276</v>
      </c>
      <c r="AR8" s="94">
        <f>Year_on_year!I20</f>
        <v>-28.200619950342443</v>
      </c>
      <c r="AS8" s="95"/>
      <c r="AT8" s="94"/>
      <c r="AU8" s="105" t="s">
        <v>17</v>
      </c>
      <c r="AV8" s="92">
        <f>'Quarter-on-quarter'!G39</f>
        <v>-45.876097305323839</v>
      </c>
      <c r="AW8" s="94">
        <f>'Quarter-on-quarter'!H39</f>
        <v>-19.364969621167806</v>
      </c>
      <c r="AX8" s="92">
        <f>'Quarter-on-quarter'!N39</f>
        <v>-19.26021239168676</v>
      </c>
      <c r="AY8" s="95">
        <f>'Quarter-on-quarter'!O39</f>
        <v>-30.751385366030359</v>
      </c>
      <c r="AZ8" s="92">
        <f>'Month-on-Month'!N30</f>
        <v>-46.905017480840705</v>
      </c>
      <c r="BA8" s="94">
        <f>'Month-on-Month'!O30</f>
        <v>-10.309911015648975</v>
      </c>
      <c r="BB8" s="94">
        <f>'Month-on-Month'!P30</f>
        <v>-10.6105084259433</v>
      </c>
      <c r="BC8" s="94">
        <f>(Fiji!R11/Fiji!Q11-1)*100</f>
        <v>-13.208269288937446</v>
      </c>
      <c r="BD8" s="94">
        <f>(Fiji!S11/Fiji!R11-1)*100</f>
        <v>-1.2496443812233249</v>
      </c>
      <c r="BE8" s="94">
        <f>(Fiji!T11/Fiji!S11-1)*100</f>
        <v>15.414172842707231</v>
      </c>
      <c r="BF8" s="94">
        <f>(Fiji!U11/Fiji!T11-1)*100</f>
        <v>-17.366898707911972</v>
      </c>
      <c r="BG8" s="95" t="s">
        <v>77</v>
      </c>
      <c r="BH8" s="94">
        <f>Year_on_year!C30</f>
        <v>-32.985310749453589</v>
      </c>
      <c r="BI8" s="94">
        <f>Year_on_year!D30</f>
        <v>0.32412443499658661</v>
      </c>
      <c r="BJ8" s="94">
        <f>Year_on_year!E30</f>
        <v>-16.151706111463358</v>
      </c>
      <c r="BK8" s="94">
        <f>(Fiji!R11/Fiji!F11-1)*100</f>
        <v>-34.162776214312807</v>
      </c>
      <c r="BL8" s="94">
        <f>(Fiji!S11/Fiji!G11-1)*100</f>
        <v>-39.98430911476175</v>
      </c>
      <c r="BM8" s="94">
        <f>(Fiji!T11/Fiji!H11-1)*100</f>
        <v>-15.678097653639512</v>
      </c>
      <c r="BN8" s="94">
        <f>(Fiji!U11/Fiji!I11-1)*100</f>
        <v>-44.514398851863099</v>
      </c>
      <c r="BO8" s="95" t="s">
        <v>77</v>
      </c>
      <c r="BP8" s="98"/>
      <c r="BQ8" s="105" t="s">
        <v>17</v>
      </c>
      <c r="BR8" s="92">
        <f>'Quarter-on-quarter'!G49</f>
        <v>-0.97306063609335913</v>
      </c>
      <c r="BS8" s="94">
        <f>'Quarter-on-quarter'!H49</f>
        <v>-1.6327979412547822</v>
      </c>
      <c r="BT8" s="92">
        <f>'Quarter-on-quarter'!N49</f>
        <v>14.376398355793739</v>
      </c>
      <c r="BU8" s="95">
        <f>'Quarter-on-quarter'!O49</f>
        <v>14.025613331276032</v>
      </c>
      <c r="BV8" s="92">
        <f>'Month-on-Month'!N40</f>
        <v>1.5316695197765462</v>
      </c>
      <c r="BW8" s="94">
        <f>'Month-on-Month'!O40</f>
        <v>0.5102493566421229</v>
      </c>
      <c r="BX8" s="94">
        <f>'Month-on-Month'!P40</f>
        <v>-2.9620800776939182</v>
      </c>
      <c r="BY8" s="94">
        <f>'Month-on-Month'!Q40</f>
        <v>0.8552452006187039</v>
      </c>
      <c r="BZ8" s="94">
        <f>'Month-on-Month'!R40</f>
        <v>1.4433919711321685</v>
      </c>
      <c r="CA8" s="94">
        <f>'Month-on-Month'!S40</f>
        <v>-3.1213872832369871</v>
      </c>
      <c r="CB8" s="94">
        <f>'Month-on-Month'!T40</f>
        <v>-3.332109418028284</v>
      </c>
      <c r="CC8" s="94" t="s">
        <v>77</v>
      </c>
      <c r="CD8" s="92">
        <f>Year_on_year!C40</f>
        <v>11.013693232193877</v>
      </c>
      <c r="CE8" s="94">
        <f>Year_on_year!D40</f>
        <v>16.527777777777786</v>
      </c>
      <c r="CF8" s="94">
        <f>Year_on_year!E40</f>
        <v>14.376398355793739</v>
      </c>
      <c r="CG8" s="94">
        <f>Year_on_year!F40</f>
        <v>14.025613331276032</v>
      </c>
      <c r="CH8" s="94">
        <f>Year_on_year!G40</f>
        <v>16.335609352369129</v>
      </c>
      <c r="CI8" s="94">
        <f>Year_on_year!H40</f>
        <v>10.408432147562596</v>
      </c>
      <c r="CJ8" s="94">
        <f>Year_on_year!I40</f>
        <v>0.90547597374597277</v>
      </c>
      <c r="CK8" s="95" t="s">
        <v>77</v>
      </c>
      <c r="CL8" s="94"/>
      <c r="CM8" s="105" t="s">
        <v>17</v>
      </c>
      <c r="CN8" s="92">
        <f>'Quarter-on-quarter'!G59</f>
        <v>6.6178075240430623E-2</v>
      </c>
      <c r="CO8" s="94">
        <f>'Quarter-on-quarter'!H59</f>
        <v>-0.33536957923236965</v>
      </c>
      <c r="CP8" s="92">
        <f>'Quarter-on-quarter'!N59</f>
        <v>4.4016476561200113</v>
      </c>
      <c r="CQ8" s="95">
        <f>'Quarter-on-quarter'!O59</f>
        <v>3.8816044126185334</v>
      </c>
      <c r="CR8" s="94">
        <f>'Month-on-Month'!N50</f>
        <v>1.0568598184475864</v>
      </c>
      <c r="CS8" s="94">
        <f>'Month-on-Month'!O50</f>
        <v>-0.55230328955203634</v>
      </c>
      <c r="CT8" s="94">
        <f>'Month-on-Month'!P50</f>
        <v>-0.43039491890782822</v>
      </c>
      <c r="CU8" s="94">
        <f>(Fiji!R17/Fiji!Q17-1)*100</f>
        <v>0.11145353534640634</v>
      </c>
      <c r="CV8" s="94">
        <f>(Fiji!S17/Fiji!R17-1)*100</f>
        <v>-0.4243007761146389</v>
      </c>
      <c r="CW8" s="153">
        <f>(Fiji!T17/Fiji!S17-1)*100</f>
        <v>-2.211874272409764E-2</v>
      </c>
      <c r="CX8" s="94" t="s">
        <v>77</v>
      </c>
      <c r="CY8" s="95" t="s">
        <v>77</v>
      </c>
      <c r="CZ8" s="92">
        <f>Year_on_year!C50</f>
        <v>3.0481044126748236</v>
      </c>
      <c r="DA8" s="94">
        <f>Year_on_year!D50</f>
        <v>4.3711405078629362</v>
      </c>
      <c r="DB8" s="94">
        <f>Year_on_year!E50</f>
        <v>4.4016476561200113</v>
      </c>
      <c r="DC8" s="94">
        <v>4.8</v>
      </c>
      <c r="DD8" s="94">
        <v>4.5</v>
      </c>
      <c r="DE8" s="94">
        <v>4.5</v>
      </c>
      <c r="DF8" s="94">
        <f>Fiji!U18</f>
        <v>0.6</v>
      </c>
      <c r="DG8" s="95" t="s">
        <v>77</v>
      </c>
      <c r="DH8" s="98"/>
      <c r="DI8" s="105" t="s">
        <v>17</v>
      </c>
      <c r="DJ8" s="92">
        <f>'Quarter-on-quarter'!G87</f>
        <v>-10.015585183665387</v>
      </c>
      <c r="DK8" s="94">
        <f>'Quarter-on-quarter'!H87</f>
        <v>-47.065898606994615</v>
      </c>
      <c r="DL8" s="92">
        <f>'Quarter-on-quarter'!N87</f>
        <v>-7.7731222484512585</v>
      </c>
      <c r="DM8" s="95">
        <f>'Quarter-on-quarter'!O87</f>
        <v>-23.533408247924783</v>
      </c>
      <c r="DN8" s="94" t="s">
        <v>77</v>
      </c>
      <c r="DO8" s="94" t="s">
        <v>77</v>
      </c>
      <c r="DP8" s="94" t="s">
        <v>77</v>
      </c>
      <c r="DQ8" s="94" t="s">
        <v>77</v>
      </c>
      <c r="DR8" s="94" t="s">
        <v>77</v>
      </c>
      <c r="DS8" s="94" t="s">
        <v>77</v>
      </c>
      <c r="DT8" s="94" t="s">
        <v>77</v>
      </c>
      <c r="DU8" s="95" t="s">
        <v>77</v>
      </c>
      <c r="DV8" s="92" t="s">
        <v>77</v>
      </c>
      <c r="DW8" s="94" t="s">
        <v>77</v>
      </c>
      <c r="DX8" s="94" t="s">
        <v>77</v>
      </c>
      <c r="DY8" s="94" t="s">
        <v>77</v>
      </c>
      <c r="DZ8" s="94" t="s">
        <v>77</v>
      </c>
      <c r="EA8" s="94" t="s">
        <v>77</v>
      </c>
      <c r="EB8" s="94" t="s">
        <v>77</v>
      </c>
      <c r="EC8" s="95" t="s">
        <v>77</v>
      </c>
      <c r="ED8" s="94"/>
      <c r="EE8" s="94"/>
      <c r="EF8" s="105" t="s">
        <v>17</v>
      </c>
      <c r="EG8" s="92">
        <f>'Quarter-on-quarter'!G96</f>
        <v>-8.8373199797436399</v>
      </c>
      <c r="EH8" s="94">
        <f>'Quarter-on-quarter'!H96</f>
        <v>5.1473854269416419</v>
      </c>
      <c r="EI8" s="92">
        <f>'Quarter-on-quarter'!N96</f>
        <v>-10.920128715779587</v>
      </c>
      <c r="EJ8" s="95">
        <f>'Quarter-on-quarter'!O96</f>
        <v>7.5604066279174154</v>
      </c>
      <c r="EK8" s="94" t="s">
        <v>77</v>
      </c>
      <c r="EL8" s="94" t="s">
        <v>77</v>
      </c>
      <c r="EM8" s="94" t="s">
        <v>77</v>
      </c>
      <c r="EN8" s="94" t="s">
        <v>77</v>
      </c>
      <c r="EO8" s="94" t="s">
        <v>77</v>
      </c>
      <c r="EP8" s="94" t="s">
        <v>77</v>
      </c>
      <c r="EQ8" s="94" t="s">
        <v>77</v>
      </c>
      <c r="ER8" s="95" t="s">
        <v>77</v>
      </c>
      <c r="ES8" s="92" t="s">
        <v>77</v>
      </c>
      <c r="ET8" s="94" t="s">
        <v>77</v>
      </c>
      <c r="EU8" s="94" t="s">
        <v>77</v>
      </c>
      <c r="EV8" s="94" t="s">
        <v>77</v>
      </c>
      <c r="EW8" s="94" t="s">
        <v>77</v>
      </c>
      <c r="EX8" s="94" t="s">
        <v>77</v>
      </c>
      <c r="EY8" s="94" t="s">
        <v>77</v>
      </c>
      <c r="EZ8" s="95" t="s">
        <v>77</v>
      </c>
      <c r="FA8" s="94"/>
      <c r="FB8" s="105" t="s">
        <v>17</v>
      </c>
      <c r="FC8" s="92">
        <f>'Quarter-on-quarter'!G78</f>
        <v>2.9603314814384385</v>
      </c>
      <c r="FD8" s="95">
        <f>'Quarter-on-quarter'!H78</f>
        <v>10.957824580027719</v>
      </c>
      <c r="FE8" s="94">
        <f>'Quarter-on-quarter'!N78</f>
        <v>11.120183140993479</v>
      </c>
      <c r="FF8" s="94">
        <f>'Quarter-on-quarter'!O78</f>
        <v>17.810911880333681</v>
      </c>
      <c r="FG8" s="100">
        <f>'Month-on-Month'!N69</f>
        <v>0.66130082056765627</v>
      </c>
      <c r="FH8" s="101">
        <f>'Month-on-Month'!O69</f>
        <v>0.88140712000430721</v>
      </c>
      <c r="FI8" s="101">
        <f>'Month-on-Month'!P69</f>
        <v>1.3902660090673979</v>
      </c>
      <c r="FJ8" s="101">
        <f>(Fiji!R24/Fiji!Q24-1)*100</f>
        <v>4.1395152520725675</v>
      </c>
      <c r="FK8" s="101">
        <f>(Fiji!S24/Fiji!R24-1)*100</f>
        <v>4.4551879634045832</v>
      </c>
      <c r="FL8" s="101">
        <f>(Fiji!T24/Fiji!S24-1)*100</f>
        <v>2.0028641995807561</v>
      </c>
      <c r="FM8" s="101">
        <f>(Fiji!U24/Fiji!T24-1)*100</f>
        <v>0.73454604647376076</v>
      </c>
      <c r="FN8" s="101" t="s">
        <v>77</v>
      </c>
      <c r="FO8" s="100">
        <f>Year_on_year!C69</f>
        <v>11.627059005490681</v>
      </c>
      <c r="FP8" s="101">
        <f>Year_on_year!D69</f>
        <v>11.067743821824472</v>
      </c>
      <c r="FQ8" s="101">
        <f>Year_on_year!E69</f>
        <v>11.120183140993479</v>
      </c>
      <c r="FR8" s="101">
        <f>(Fiji!R24/Fiji!F24-1)*100</f>
        <v>13.874487730212826</v>
      </c>
      <c r="FS8" s="101">
        <f>(Fiji!S24/Fiji!G24-1)*100</f>
        <v>16.929984225215389</v>
      </c>
      <c r="FT8" s="101">
        <f>(Fiji!T24/Fiji!H24-1)*100</f>
        <v>17.810911880333681</v>
      </c>
      <c r="FU8" s="101">
        <f>(Fiji!U24/Fiji!I24-1)*100</f>
        <v>15.732753582532677</v>
      </c>
      <c r="FV8" s="181" t="s">
        <v>77</v>
      </c>
      <c r="FW8" s="101"/>
      <c r="FX8" s="98"/>
      <c r="FY8" s="105" t="s">
        <v>17</v>
      </c>
      <c r="FZ8" s="92">
        <f>'Quarter-on-quarter'!G105</f>
        <v>1.4180249992302496</v>
      </c>
      <c r="GA8" s="94">
        <f>'Quarter-on-quarter'!H105</f>
        <v>-12.335100115778964</v>
      </c>
      <c r="GB8" s="92">
        <f>'Quarter-on-quarter'!N105</f>
        <v>6.0926360968326598</v>
      </c>
      <c r="GC8" s="95">
        <f>'Quarter-on-quarter'!O105</f>
        <v>-16.119027359985928</v>
      </c>
      <c r="GD8" s="94">
        <f>'Month-on-Month'!N78</f>
        <v>15.065576472111953</v>
      </c>
      <c r="GE8" s="94">
        <f>'Month-on-Month'!O78</f>
        <v>-10.824028492297089</v>
      </c>
      <c r="GF8" s="94">
        <f>'Month-on-Month'!P78</f>
        <v>-18.326904713418202</v>
      </c>
      <c r="GG8" s="94">
        <f>(Fiji!R33/Fiji!Q33-1)*100</f>
        <v>-29.268292682926834</v>
      </c>
      <c r="GH8" s="94">
        <f>(Fiji!S33/Fiji!R33-1)*100</f>
        <v>95.517241379310349</v>
      </c>
      <c r="GI8" s="94">
        <f>(Fiji!T33/Fiji!S33-1)*100</f>
        <v>-23.104056437389776</v>
      </c>
      <c r="GJ8" s="94">
        <f>(Fiji!U33/Fiji!T33-1)*100</f>
        <v>44.954128440366972</v>
      </c>
      <c r="GK8" s="101" t="s">
        <v>77</v>
      </c>
      <c r="GL8" s="92">
        <f>(Fiji!O33/Fiji!C33-1)*100</f>
        <v>38.785355495675475</v>
      </c>
      <c r="GM8" s="94">
        <f>(Fiji!P33/Fiji!D33-1)*100</f>
        <v>14.755388927767864</v>
      </c>
      <c r="GN8" s="94">
        <f>(Fiji!Q33/Fiji!E33-1)*100</f>
        <v>-25.068320038965688</v>
      </c>
      <c r="GO8" s="94">
        <f>(Fiji!R33/Fiji!F33-1)*100</f>
        <v>-31.726746911041069</v>
      </c>
      <c r="GP8" s="94">
        <f>(Fiji!S33/Fiji!G33-1)*100</f>
        <v>-1.1757400072810342</v>
      </c>
      <c r="GQ8" s="94">
        <f>(Fiji!T33/Fiji!H33-1)*100</f>
        <v>-19.699499481743487</v>
      </c>
      <c r="GR8" s="94">
        <f>(Fiji!U33/Fiji!I33-1)*100</f>
        <v>37.308777032056128</v>
      </c>
      <c r="GS8" s="181" t="s">
        <v>77</v>
      </c>
      <c r="GT8" s="98"/>
      <c r="GU8" s="105" t="s">
        <v>17</v>
      </c>
      <c r="GV8" s="92">
        <f>'Quarter-on-quarter'!G69</f>
        <v>0.4429985967957073</v>
      </c>
      <c r="GW8" s="94">
        <f>'Quarter-on-quarter'!H69</f>
        <v>-0.64109760475806743</v>
      </c>
      <c r="GX8" s="92">
        <f>'Quarter-on-quarter'!N69</f>
        <v>2.3724355836201472</v>
      </c>
      <c r="GY8" s="95">
        <f>'Quarter-on-quarter'!O69</f>
        <v>1.4730523385267036</v>
      </c>
      <c r="GZ8" s="94">
        <f>'Month-on-Month'!N60</f>
        <v>0.2266705760391341</v>
      </c>
      <c r="HA8" s="94">
        <f>'Month-on-Month'!O60</f>
        <v>0.35381922840997948</v>
      </c>
      <c r="HB8" s="94">
        <f>'Month-on-Month'!P60</f>
        <v>-0.13749397054853008</v>
      </c>
      <c r="HC8" s="94">
        <f>(Fiji!R21/Fiji!Q21-1)*100</f>
        <v>-0.36003563019998408</v>
      </c>
      <c r="HD8" s="94">
        <f>(Fiji!S21/Fiji!R21-1)*100</f>
        <v>-0.19923541583647397</v>
      </c>
      <c r="HE8" s="94">
        <f>(Fiji!T21/Fiji!S21-1)*100</f>
        <v>-8.3007518796984758E-2</v>
      </c>
      <c r="HF8" s="94" t="s">
        <v>77</v>
      </c>
      <c r="HG8" s="95" t="s">
        <v>77</v>
      </c>
      <c r="HH8" s="163">
        <f>Year_on_year!C60</f>
        <v>4.0999999999999996</v>
      </c>
      <c r="HI8" s="164">
        <f>Year_on_year!D60</f>
        <v>2.9</v>
      </c>
      <c r="HJ8" s="164">
        <f>Year_on_year!E60</f>
        <v>2.4</v>
      </c>
      <c r="HK8" s="164">
        <f>Year_on_year!F60</f>
        <v>1.8</v>
      </c>
      <c r="HL8" s="164">
        <f>Year_on_year!G60</f>
        <v>1.2</v>
      </c>
      <c r="HM8" s="164">
        <f>Year_on_year!H60</f>
        <v>0.7</v>
      </c>
      <c r="HN8" s="165">
        <f>Year_on_year!I60</f>
        <v>0.2</v>
      </c>
      <c r="HO8" s="95" t="s">
        <v>77</v>
      </c>
      <c r="HP8" s="161"/>
      <c r="HQ8" s="105" t="s">
        <v>17</v>
      </c>
      <c r="HR8" s="169">
        <f>Fiji!O7</f>
        <v>-1.9</v>
      </c>
      <c r="HS8" s="113">
        <f>Fiji!P7</f>
        <v>-3</v>
      </c>
      <c r="HT8" s="113">
        <f>Fiji!Q7</f>
        <v>-2.8</v>
      </c>
      <c r="HU8" s="113">
        <f>Fiji!R7</f>
        <v>-1.3</v>
      </c>
      <c r="HV8" s="126">
        <f>Fiji!S7</f>
        <v>-1.7182130584192439</v>
      </c>
      <c r="HW8" s="126">
        <f>Fiji!T7</f>
        <v>-3.5253654342218352</v>
      </c>
      <c r="HX8" s="126">
        <f>Fiji!U7</f>
        <v>-1.5734265734265833</v>
      </c>
      <c r="HY8" s="175">
        <f>Fiji!V7</f>
        <v>-3.0408340573414421</v>
      </c>
      <c r="HZ8" s="161"/>
      <c r="IA8" s="161"/>
      <c r="IB8" s="105" t="s">
        <v>17</v>
      </c>
      <c r="IC8" s="92" t="s">
        <v>77</v>
      </c>
      <c r="ID8" s="94" t="s">
        <v>77</v>
      </c>
      <c r="IE8" s="94" t="s">
        <v>77</v>
      </c>
      <c r="IF8" s="94" t="s">
        <v>77</v>
      </c>
      <c r="IG8" s="92" t="s">
        <v>77</v>
      </c>
      <c r="IH8" s="94" t="s">
        <v>77</v>
      </c>
      <c r="II8" s="94" t="s">
        <v>77</v>
      </c>
      <c r="IJ8" s="95" t="s">
        <v>77</v>
      </c>
      <c r="IK8" s="92" t="s">
        <v>77</v>
      </c>
      <c r="IL8" s="94" t="s">
        <v>77</v>
      </c>
      <c r="IM8" s="94" t="s">
        <v>77</v>
      </c>
      <c r="IN8" s="94" t="s">
        <v>77</v>
      </c>
      <c r="IO8" s="92" t="s">
        <v>77</v>
      </c>
      <c r="IP8" s="94" t="s">
        <v>77</v>
      </c>
      <c r="IQ8" s="94" t="s">
        <v>77</v>
      </c>
      <c r="IR8" s="95" t="s">
        <v>77</v>
      </c>
    </row>
    <row r="9" spans="1:252">
      <c r="A9" s="98"/>
      <c r="B9" s="105" t="s">
        <v>18</v>
      </c>
      <c r="C9" s="92" t="s">
        <v>77</v>
      </c>
      <c r="D9" s="95" t="s">
        <v>77</v>
      </c>
      <c r="E9" s="94" t="s">
        <v>77</v>
      </c>
      <c r="F9" s="95" t="s">
        <v>77</v>
      </c>
      <c r="G9" s="94" t="s">
        <v>77</v>
      </c>
      <c r="H9" s="94" t="s">
        <v>77</v>
      </c>
      <c r="I9" s="94" t="s">
        <v>77</v>
      </c>
      <c r="J9" s="94" t="s">
        <v>77</v>
      </c>
      <c r="K9" s="94" t="s">
        <v>77</v>
      </c>
      <c r="L9" s="94" t="s">
        <v>77</v>
      </c>
      <c r="M9" s="94" t="s">
        <v>77</v>
      </c>
      <c r="N9" s="94"/>
      <c r="O9" s="92" t="s">
        <v>77</v>
      </c>
      <c r="P9" s="94" t="s">
        <v>77</v>
      </c>
      <c r="Q9" s="94" t="s">
        <v>77</v>
      </c>
      <c r="R9" s="94" t="s">
        <v>77</v>
      </c>
      <c r="S9" s="94"/>
      <c r="T9" s="94"/>
      <c r="U9" s="94"/>
      <c r="V9" s="95"/>
      <c r="W9" s="94"/>
      <c r="X9" s="98"/>
      <c r="Y9" s="105" t="s">
        <v>18</v>
      </c>
      <c r="Z9" s="92">
        <f>'Quarter-on-quarter'!G30</f>
        <v>-14.046310478421498</v>
      </c>
      <c r="AA9" s="95" t="s">
        <v>77</v>
      </c>
      <c r="AB9" s="94">
        <f>'Quarter-on-quarter'!N30</f>
        <v>-3.9199668766715434</v>
      </c>
      <c r="AC9" s="94" t="s">
        <v>77</v>
      </c>
      <c r="AD9" s="92" t="s">
        <v>77</v>
      </c>
      <c r="AE9" s="94" t="s">
        <v>77</v>
      </c>
      <c r="AF9" s="94" t="s">
        <v>77</v>
      </c>
      <c r="AG9" s="94" t="s">
        <v>77</v>
      </c>
      <c r="AH9" s="94" t="s">
        <v>77</v>
      </c>
      <c r="AI9" s="94" t="s">
        <v>77</v>
      </c>
      <c r="AJ9" s="94" t="s">
        <v>77</v>
      </c>
      <c r="AK9" s="94" t="s">
        <v>77</v>
      </c>
      <c r="AL9" s="92" t="s">
        <v>77</v>
      </c>
      <c r="AM9" s="94" t="s">
        <v>77</v>
      </c>
      <c r="AN9" s="94" t="s">
        <v>77</v>
      </c>
      <c r="AO9" s="94" t="s">
        <v>77</v>
      </c>
      <c r="AP9" s="94" t="s">
        <v>77</v>
      </c>
      <c r="AQ9" s="94" t="s">
        <v>77</v>
      </c>
      <c r="AR9" s="94" t="s">
        <v>77</v>
      </c>
      <c r="AS9" s="95" t="s">
        <v>77</v>
      </c>
      <c r="AT9" s="94"/>
      <c r="AU9" s="105" t="s">
        <v>18</v>
      </c>
      <c r="AV9" s="92">
        <f>'Quarter-on-quarter'!G40</f>
        <v>1.5081876753060497</v>
      </c>
      <c r="AW9" s="94" t="s">
        <v>77</v>
      </c>
      <c r="AX9" s="92">
        <f>'Quarter-on-quarter'!N40</f>
        <v>-20.477037500856511</v>
      </c>
      <c r="AY9" s="95" t="s">
        <v>77</v>
      </c>
      <c r="AZ9" s="92" t="s">
        <v>77</v>
      </c>
      <c r="BA9" s="94" t="s">
        <v>77</v>
      </c>
      <c r="BB9" s="94" t="s">
        <v>77</v>
      </c>
      <c r="BC9" s="94" t="s">
        <v>77</v>
      </c>
      <c r="BD9" s="94" t="s">
        <v>77</v>
      </c>
      <c r="BE9" s="94" t="s">
        <v>77</v>
      </c>
      <c r="BF9" s="94" t="s">
        <v>77</v>
      </c>
      <c r="BG9" s="95" t="s">
        <v>77</v>
      </c>
      <c r="BH9" s="94" t="s">
        <v>77</v>
      </c>
      <c r="BI9" s="94" t="s">
        <v>77</v>
      </c>
      <c r="BJ9" s="94" t="s">
        <v>77</v>
      </c>
      <c r="BK9" s="94" t="s">
        <v>77</v>
      </c>
      <c r="BL9" s="94" t="s">
        <v>77</v>
      </c>
      <c r="BM9" s="94" t="s">
        <v>77</v>
      </c>
      <c r="BN9" s="94" t="s">
        <v>77</v>
      </c>
      <c r="BO9" s="95" t="s">
        <v>77</v>
      </c>
      <c r="BP9" s="98"/>
      <c r="BQ9" s="105" t="s">
        <v>18</v>
      </c>
      <c r="BR9" s="92">
        <f>'Quarter-on-quarter'!G50</f>
        <v>-12.054232068773773</v>
      </c>
      <c r="BS9" s="94">
        <f>'Quarter-on-quarter'!H50</f>
        <v>-6.2809765085214186</v>
      </c>
      <c r="BT9" s="92">
        <f>'Quarter-on-quarter'!N50</f>
        <v>-1.1556025573234652</v>
      </c>
      <c r="BU9" s="95">
        <f>'Quarter-on-quarter'!O50</f>
        <v>-1.278990781174183</v>
      </c>
      <c r="BV9" s="92">
        <f>'Month-on-Month'!N41</f>
        <v>-7.1468286215302985</v>
      </c>
      <c r="BW9" s="94">
        <f>'Month-on-Month'!O41</f>
        <v>-1.2920313219714541</v>
      </c>
      <c r="BX9" s="94">
        <f>'Month-on-Month'!P41</f>
        <v>-4.0453580344851581</v>
      </c>
      <c r="BY9" s="94">
        <f>'Month-on-Month'!Q41</f>
        <v>-1.051423458123002</v>
      </c>
      <c r="BZ9" s="94">
        <f>'Month-on-Month'!R41</f>
        <v>0</v>
      </c>
      <c r="CA9" s="94">
        <f>'Month-on-Month'!S41</f>
        <v>13.489364211850742</v>
      </c>
      <c r="CB9" s="94" t="s">
        <v>77</v>
      </c>
      <c r="CC9" s="94" t="s">
        <v>77</v>
      </c>
      <c r="CD9" s="92">
        <f>Year_on_year!C41</f>
        <v>-4.6007821769125883</v>
      </c>
      <c r="CE9" s="94">
        <f>Year_on_year!D41</f>
        <v>-3.3662518037518074</v>
      </c>
      <c r="CF9" s="94">
        <f>Year_on_year!E41</f>
        <v>-1.1556025573234652</v>
      </c>
      <c r="CG9" s="94">
        <f>Year_on_year!F41</f>
        <v>-1.278990781174183</v>
      </c>
      <c r="CH9" s="94">
        <f>Year_on_year!G41</f>
        <v>2.2791936862212925</v>
      </c>
      <c r="CI9" s="94">
        <f>Year_on_year!H41</f>
        <v>12.875788238744668</v>
      </c>
      <c r="CJ9" s="94" t="s">
        <v>77</v>
      </c>
      <c r="CK9" s="95" t="s">
        <v>77</v>
      </c>
      <c r="CL9" s="94"/>
      <c r="CM9" s="105" t="s">
        <v>18</v>
      </c>
      <c r="CN9" s="92">
        <f>'Quarter-on-quarter'!G60</f>
        <v>5.1644650933555081</v>
      </c>
      <c r="CO9" s="94" t="s">
        <v>77</v>
      </c>
      <c r="CP9" s="92">
        <f>'Quarter-on-quarter'!N60</f>
        <v>5.9971710489147956</v>
      </c>
      <c r="CQ9" s="95" t="s">
        <v>77</v>
      </c>
      <c r="CR9" s="153">
        <f>'Month-on-Month'!N51</f>
        <v>-3.1785455463062551E-2</v>
      </c>
      <c r="CS9" s="94">
        <f>'Month-on-Month'!O51</f>
        <v>-0.475231899717099</v>
      </c>
      <c r="CT9" s="94">
        <f>'Month-on-Month'!P51</f>
        <v>-0.69462901314930603</v>
      </c>
      <c r="CU9" s="94" t="s">
        <v>77</v>
      </c>
      <c r="CV9" s="94" t="s">
        <v>77</v>
      </c>
      <c r="CW9" s="94" t="s">
        <v>77</v>
      </c>
      <c r="CX9" s="94" t="s">
        <v>77</v>
      </c>
      <c r="CY9" s="95" t="s">
        <v>77</v>
      </c>
      <c r="CZ9" s="92">
        <f>Year_on_year!C51</f>
        <v>4.4000000000000004</v>
      </c>
      <c r="DA9" s="94">
        <f>Year_on_year!D51</f>
        <v>5.7</v>
      </c>
      <c r="DB9" s="94">
        <f>Year_on_year!E51</f>
        <v>1.6</v>
      </c>
      <c r="DC9" s="94">
        <f>Year_on_year!F51</f>
        <v>6.6</v>
      </c>
      <c r="DD9" s="94">
        <f>Year_on_year!G51</f>
        <v>8.5</v>
      </c>
      <c r="DE9" s="94" t="s">
        <v>77</v>
      </c>
      <c r="DF9" s="94" t="s">
        <v>77</v>
      </c>
      <c r="DG9" s="95" t="s">
        <v>77</v>
      </c>
      <c r="DH9" s="98"/>
      <c r="DI9" s="105" t="s">
        <v>18</v>
      </c>
      <c r="DJ9" s="92" t="s">
        <v>77</v>
      </c>
      <c r="DK9" s="94" t="s">
        <v>77</v>
      </c>
      <c r="DL9" s="92">
        <f>'Quarter-on-quarter'!N88</f>
        <v>17.89137380191692</v>
      </c>
      <c r="DM9" s="95" t="s">
        <v>77</v>
      </c>
      <c r="DN9" s="94" t="s">
        <v>77</v>
      </c>
      <c r="DO9" s="94" t="s">
        <v>77</v>
      </c>
      <c r="DP9" s="94" t="s">
        <v>77</v>
      </c>
      <c r="DQ9" s="94" t="s">
        <v>77</v>
      </c>
      <c r="DR9" s="94" t="s">
        <v>77</v>
      </c>
      <c r="DS9" s="94" t="s">
        <v>77</v>
      </c>
      <c r="DT9" s="94" t="s">
        <v>77</v>
      </c>
      <c r="DU9" s="95" t="s">
        <v>77</v>
      </c>
      <c r="DV9" s="92" t="s">
        <v>77</v>
      </c>
      <c r="DW9" s="94" t="s">
        <v>77</v>
      </c>
      <c r="DX9" s="94" t="s">
        <v>77</v>
      </c>
      <c r="DY9" s="94" t="s">
        <v>77</v>
      </c>
      <c r="DZ9" s="94" t="s">
        <v>77</v>
      </c>
      <c r="EA9" s="94" t="s">
        <v>77</v>
      </c>
      <c r="EB9" s="94" t="s">
        <v>77</v>
      </c>
      <c r="EC9" s="95" t="s">
        <v>77</v>
      </c>
      <c r="ED9" s="94"/>
      <c r="EE9" s="94"/>
      <c r="EF9" s="105" t="s">
        <v>18</v>
      </c>
      <c r="EG9" s="92" t="s">
        <v>77</v>
      </c>
      <c r="EH9" s="94" t="s">
        <v>77</v>
      </c>
      <c r="EI9" s="92">
        <f>'Quarter-on-quarter'!N97</f>
        <v>-24.076623765339722</v>
      </c>
      <c r="EJ9" s="95" t="s">
        <v>77</v>
      </c>
      <c r="EK9" s="94" t="s">
        <v>77</v>
      </c>
      <c r="EL9" s="94" t="s">
        <v>77</v>
      </c>
      <c r="EM9" s="94" t="s">
        <v>77</v>
      </c>
      <c r="EN9" s="94" t="s">
        <v>77</v>
      </c>
      <c r="EO9" s="94" t="s">
        <v>77</v>
      </c>
      <c r="EP9" s="94" t="s">
        <v>77</v>
      </c>
      <c r="EQ9" s="94" t="s">
        <v>77</v>
      </c>
      <c r="ER9" s="95" t="s">
        <v>77</v>
      </c>
      <c r="ES9" s="92" t="s">
        <v>77</v>
      </c>
      <c r="ET9" s="94" t="s">
        <v>77</v>
      </c>
      <c r="EU9" s="94" t="s">
        <v>77</v>
      </c>
      <c r="EV9" s="94" t="s">
        <v>77</v>
      </c>
      <c r="EW9" s="94" t="s">
        <v>77</v>
      </c>
      <c r="EX9" s="94" t="s">
        <v>77</v>
      </c>
      <c r="EY9" s="94" t="s">
        <v>77</v>
      </c>
      <c r="EZ9" s="95" t="s">
        <v>77</v>
      </c>
      <c r="FA9" s="94"/>
      <c r="FB9" s="105" t="s">
        <v>18</v>
      </c>
      <c r="FC9" s="92">
        <f>'Quarter-on-quarter'!G79</f>
        <v>21.051754628455011</v>
      </c>
      <c r="FD9" s="194" t="s">
        <v>77</v>
      </c>
      <c r="FE9" s="94">
        <f>'Quarter-on-quarter'!N79</f>
        <v>10.183892594316045</v>
      </c>
      <c r="FF9" s="111" t="s">
        <v>77</v>
      </c>
      <c r="FG9" s="100" t="s">
        <v>77</v>
      </c>
      <c r="FH9" s="101" t="s">
        <v>77</v>
      </c>
      <c r="FI9" s="101" t="s">
        <v>77</v>
      </c>
      <c r="FJ9" s="101" t="s">
        <v>77</v>
      </c>
      <c r="FK9" s="101" t="s">
        <v>77</v>
      </c>
      <c r="FL9" s="101" t="s">
        <v>77</v>
      </c>
      <c r="FM9" s="101" t="s">
        <v>77</v>
      </c>
      <c r="FN9" s="101" t="s">
        <v>77</v>
      </c>
      <c r="FO9" s="100" t="s">
        <v>77</v>
      </c>
      <c r="FP9" s="101" t="s">
        <v>77</v>
      </c>
      <c r="FQ9" s="101" t="s">
        <v>77</v>
      </c>
      <c r="FR9" s="101" t="s">
        <v>77</v>
      </c>
      <c r="FS9" s="101" t="s">
        <v>77</v>
      </c>
      <c r="FT9" s="101" t="s">
        <v>77</v>
      </c>
      <c r="FU9" s="101" t="s">
        <v>77</v>
      </c>
      <c r="FV9" s="181" t="s">
        <v>77</v>
      </c>
      <c r="FW9" s="101"/>
      <c r="FX9" s="98"/>
      <c r="FY9" s="105" t="s">
        <v>18</v>
      </c>
      <c r="FZ9" s="92">
        <f>'Quarter-on-quarter'!G106</f>
        <v>57.232704402515687</v>
      </c>
      <c r="GA9" s="94" t="s">
        <v>77</v>
      </c>
      <c r="GB9" s="92">
        <f>'Quarter-on-quarter'!N106</f>
        <v>-27.849927849927859</v>
      </c>
      <c r="GC9" s="95" t="s">
        <v>77</v>
      </c>
      <c r="GD9" s="101" t="s">
        <v>77</v>
      </c>
      <c r="GE9" s="101" t="s">
        <v>77</v>
      </c>
      <c r="GF9" s="101" t="s">
        <v>77</v>
      </c>
      <c r="GG9" s="101" t="s">
        <v>77</v>
      </c>
      <c r="GH9" s="101" t="s">
        <v>77</v>
      </c>
      <c r="GI9" s="101" t="s">
        <v>77</v>
      </c>
      <c r="GJ9" s="101" t="s">
        <v>77</v>
      </c>
      <c r="GK9" s="101" t="s">
        <v>77</v>
      </c>
      <c r="GL9" s="100" t="s">
        <v>77</v>
      </c>
      <c r="GM9" s="101" t="s">
        <v>77</v>
      </c>
      <c r="GN9" s="101" t="s">
        <v>77</v>
      </c>
      <c r="GO9" s="101" t="s">
        <v>77</v>
      </c>
      <c r="GP9" s="101" t="s">
        <v>77</v>
      </c>
      <c r="GQ9" s="101" t="s">
        <v>77</v>
      </c>
      <c r="GR9" s="101" t="s">
        <v>77</v>
      </c>
      <c r="GS9" s="181" t="s">
        <v>77</v>
      </c>
      <c r="GT9" s="98"/>
      <c r="GU9" s="105" t="s">
        <v>18</v>
      </c>
      <c r="GV9" s="92">
        <f>'Quarter-on-quarter'!G70</f>
        <v>3.715551931741734</v>
      </c>
      <c r="GW9" s="94" t="s">
        <v>77</v>
      </c>
      <c r="GX9" s="92">
        <f>'Quarter-on-quarter'!N70</f>
        <v>4.7471388396920222</v>
      </c>
      <c r="GY9" s="95" t="s">
        <v>77</v>
      </c>
      <c r="GZ9" s="94" t="s">
        <v>77</v>
      </c>
      <c r="HA9" s="94" t="s">
        <v>77</v>
      </c>
      <c r="HB9" s="94" t="s">
        <v>77</v>
      </c>
      <c r="HC9" s="94" t="s">
        <v>77</v>
      </c>
      <c r="HD9" s="94" t="s">
        <v>77</v>
      </c>
      <c r="HE9" s="94" t="s">
        <v>77</v>
      </c>
      <c r="HF9" s="94" t="s">
        <v>77</v>
      </c>
      <c r="HG9" s="95" t="s">
        <v>77</v>
      </c>
      <c r="HH9" s="92">
        <f>Year_on_year!C61</f>
        <v>4</v>
      </c>
      <c r="HI9" s="94">
        <f>Year_on_year!D61</f>
        <v>9.6999999999999993</v>
      </c>
      <c r="HJ9" s="94">
        <f>Year_on_year!E61</f>
        <v>-2.8</v>
      </c>
      <c r="HK9" s="94">
        <f>Year_on_year!F61</f>
        <v>4.0999999999999996</v>
      </c>
      <c r="HL9" s="94">
        <f>Year_on_year!G61</f>
        <v>3.9</v>
      </c>
      <c r="HM9" s="94" t="s">
        <v>77</v>
      </c>
      <c r="HN9" s="94" t="s">
        <v>77</v>
      </c>
      <c r="HO9" s="95" t="s">
        <v>77</v>
      </c>
      <c r="HP9" s="161"/>
      <c r="HQ9" s="105" t="s">
        <v>18</v>
      </c>
      <c r="HR9" s="169">
        <f>PNG!N6</f>
        <v>4.3</v>
      </c>
      <c r="HS9" s="113">
        <f>PNG!O6</f>
        <v>5.0999999999999996</v>
      </c>
      <c r="HT9" s="113">
        <f>PNG!P6</f>
        <v>2</v>
      </c>
      <c r="HU9" s="113">
        <f>PNG!Q6</f>
        <v>0.7</v>
      </c>
      <c r="HV9" s="113">
        <f>PNG!R6</f>
        <v>-0.8</v>
      </c>
      <c r="HW9" s="113">
        <f>PNG!S6</f>
        <v>-1.2</v>
      </c>
      <c r="HX9" s="113" t="s">
        <v>77</v>
      </c>
      <c r="HY9" s="124" t="s">
        <v>77</v>
      </c>
      <c r="HZ9" s="161"/>
      <c r="IA9" s="161"/>
      <c r="IB9" s="105" t="s">
        <v>18</v>
      </c>
      <c r="IC9" s="92" t="s">
        <v>77</v>
      </c>
      <c r="ID9" s="94" t="s">
        <v>77</v>
      </c>
      <c r="IE9" s="94" t="s">
        <v>77</v>
      </c>
      <c r="IF9" s="94" t="s">
        <v>77</v>
      </c>
      <c r="IG9" s="92" t="s">
        <v>77</v>
      </c>
      <c r="IH9" s="94" t="s">
        <v>77</v>
      </c>
      <c r="II9" s="94" t="s">
        <v>77</v>
      </c>
      <c r="IJ9" s="95" t="s">
        <v>77</v>
      </c>
      <c r="IK9" s="92" t="s">
        <v>77</v>
      </c>
      <c r="IL9" s="94" t="s">
        <v>77</v>
      </c>
      <c r="IM9" s="94" t="s">
        <v>77</v>
      </c>
      <c r="IN9" s="94" t="s">
        <v>77</v>
      </c>
      <c r="IO9" s="92" t="s">
        <v>77</v>
      </c>
      <c r="IP9" s="94" t="s">
        <v>77</v>
      </c>
      <c r="IQ9" s="94" t="s">
        <v>77</v>
      </c>
      <c r="IR9" s="95" t="s">
        <v>77</v>
      </c>
    </row>
    <row r="10" spans="1:252">
      <c r="A10" s="98"/>
      <c r="B10" s="105" t="s">
        <v>19</v>
      </c>
      <c r="C10" s="92">
        <f>'Quarter-on-quarter'!G12</f>
        <v>-51.162738293749157</v>
      </c>
      <c r="D10" s="95">
        <f>'Quarter-on-quarter'!H12</f>
        <v>-100</v>
      </c>
      <c r="E10" s="94">
        <f>'Quarter-on-quarter'!N12</f>
        <v>-36.184559213238323</v>
      </c>
      <c r="F10" s="95">
        <f>'Quarter-on-quarter'!O12</f>
        <v>-100</v>
      </c>
      <c r="G10" s="94">
        <f>'Month-on-Month'!N12</f>
        <v>-41.6745690857366</v>
      </c>
      <c r="H10" s="94">
        <f>'Month-on-Month'!O12</f>
        <v>-32.545906656465185</v>
      </c>
      <c r="I10" s="94">
        <f>'Month-on-Month'!P12</f>
        <v>-40.961293066780094</v>
      </c>
      <c r="J10" s="111">
        <v>-100</v>
      </c>
      <c r="K10" s="111">
        <f>'Month-on-Month'!Q12</f>
        <v>-100</v>
      </c>
      <c r="L10" s="111">
        <f>'Month-on-Month'!R12</f>
        <v>0</v>
      </c>
      <c r="M10" s="111">
        <f>'Month-on-Month'!S12</f>
        <v>0</v>
      </c>
      <c r="N10" s="111"/>
      <c r="O10" s="92">
        <f>Year_on_year!C12</f>
        <v>-23.98400581606689</v>
      </c>
      <c r="P10" s="94">
        <f>Year_on_year!D12</f>
        <v>-22.014595311808939</v>
      </c>
      <c r="Q10" s="94">
        <f>Year_on_year!E12</f>
        <v>-62.698199408761091</v>
      </c>
      <c r="R10" s="94">
        <v>-100</v>
      </c>
      <c r="S10" s="94">
        <v>-100</v>
      </c>
      <c r="T10" s="94">
        <v>-100</v>
      </c>
      <c r="U10" s="94">
        <v>-100</v>
      </c>
      <c r="V10" s="95"/>
      <c r="W10" s="94"/>
      <c r="X10" s="98"/>
      <c r="Y10" s="105" t="s">
        <v>19</v>
      </c>
      <c r="Z10" s="92">
        <f>'Quarter-on-quarter'!G31</f>
        <v>-24.657185733554488</v>
      </c>
      <c r="AA10" s="95">
        <f>'Quarter-on-quarter'!H31</f>
        <v>9.8700874254432627</v>
      </c>
      <c r="AB10" s="94">
        <f>'Quarter-on-quarter'!N31</f>
        <v>-20.695505406915526</v>
      </c>
      <c r="AC10" s="94">
        <f>'Quarter-on-quarter'!O31</f>
        <v>-14.914180032470803</v>
      </c>
      <c r="AD10" s="92">
        <f>'Month-on-Month'!N22</f>
        <v>0.39093106724721327</v>
      </c>
      <c r="AE10" s="94">
        <f>'Month-on-Month'!O22</f>
        <v>-26.262626262626267</v>
      </c>
      <c r="AF10" s="94">
        <f>'Month-on-Month'!P22</f>
        <v>-0.30136986301370072</v>
      </c>
      <c r="AG10" s="94">
        <f>(Samoa!Q15/Samoa!P15-1)*100</f>
        <v>52.349546578730411</v>
      </c>
      <c r="AH10" s="94">
        <f>(Samoa!R15/Samoa!Q15-1)*100</f>
        <v>-28.535353535353536</v>
      </c>
      <c r="AI10" s="94">
        <f>(Samoa!S15/Samoa!R15-1)*100</f>
        <v>-0.5300353356890497</v>
      </c>
      <c r="AJ10" s="94"/>
      <c r="AK10" s="94"/>
      <c r="AL10" s="92">
        <f>Year_on_year!C22</f>
        <v>-17.635030503741667</v>
      </c>
      <c r="AM10" s="94">
        <f>Year_on_year!D22</f>
        <v>-1.1966172428685917</v>
      </c>
      <c r="AN10" s="94">
        <f>Year_on_year!E22</f>
        <v>-36.479719679888511</v>
      </c>
      <c r="AO10" s="94">
        <f>(Samoa!Q15/Samoa!E15-1)*100</f>
        <v>45.03564871078769</v>
      </c>
      <c r="AP10" s="94">
        <f>(Samoa!R15/Samoa!F15-1)*100</f>
        <v>-20.901522995057242</v>
      </c>
      <c r="AQ10" s="94">
        <f>(Samoa!S15/Samoa!G15-1)*100</f>
        <v>-43.478670548342947</v>
      </c>
      <c r="AR10" s="94" t="s">
        <v>77</v>
      </c>
      <c r="AS10" s="95" t="s">
        <v>77</v>
      </c>
      <c r="AT10" s="94"/>
      <c r="AU10" s="105" t="s">
        <v>19</v>
      </c>
      <c r="AV10" s="92">
        <f>'Quarter-on-quarter'!G41</f>
        <v>-24.247276651480977</v>
      </c>
      <c r="AW10" s="94">
        <f>'Quarter-on-quarter'!H41</f>
        <v>-15.045731116536832</v>
      </c>
      <c r="AX10" s="92">
        <f>'Quarter-on-quarter'!N41</f>
        <v>-0.78201787945372248</v>
      </c>
      <c r="AY10" s="95">
        <f>'Quarter-on-quarter'!O41</f>
        <v>-25.211438725418045</v>
      </c>
      <c r="AZ10" s="92">
        <f>'Month-on-Month'!N32</f>
        <v>-40.434378133709814</v>
      </c>
      <c r="BA10" s="94">
        <f>'Month-on-Month'!O32</f>
        <v>36.895562740907174</v>
      </c>
      <c r="BB10" s="94">
        <f>'Month-on-Month'!P32</f>
        <v>2.4113266967359603</v>
      </c>
      <c r="BC10" s="94">
        <f>(Samoa!Q16/Samoa!P16-1)*100</f>
        <v>-18.20965535214021</v>
      </c>
      <c r="BD10" s="94">
        <f>(Samoa!R16/Samoa!Q16-1)*100</f>
        <v>-14.975306675163292</v>
      </c>
      <c r="BE10" s="94">
        <f>(Samoa!S16/Samoa!R16-1)*100</f>
        <v>10.972456436200106</v>
      </c>
      <c r="BF10" s="94" t="s">
        <v>77</v>
      </c>
      <c r="BG10" s="95" t="s">
        <v>77</v>
      </c>
      <c r="BH10" s="94">
        <f>Year_on_year!C32</f>
        <v>-20.185723599008266</v>
      </c>
      <c r="BI10" s="94">
        <f>Year_on_year!D32</f>
        <v>32.229489754346183</v>
      </c>
      <c r="BJ10" s="94">
        <f>Year_on_year!E32</f>
        <v>-7.3047844578515324</v>
      </c>
      <c r="BK10" s="94">
        <f>(Samoa!Q16/Samoa!E16-1)*100</f>
        <v>-5.7549498587709085</v>
      </c>
      <c r="BL10" s="94">
        <f>(Samoa!R16/Samoa!F16-1)*100</f>
        <v>-40.25116924167591</v>
      </c>
      <c r="BM10" s="94">
        <f>(Samoa!S16/Samoa!G16-1)*100</f>
        <v>-24.606161522177892</v>
      </c>
      <c r="BN10" s="94" t="s">
        <v>77</v>
      </c>
      <c r="BO10" s="95" t="s">
        <v>77</v>
      </c>
      <c r="BP10" s="98"/>
      <c r="BQ10" s="105" t="s">
        <v>19</v>
      </c>
      <c r="BR10" s="92">
        <f>'Quarter-on-quarter'!G51</f>
        <v>7.6783896705740151</v>
      </c>
      <c r="BS10" s="94">
        <f>'Quarter-on-quarter'!H51</f>
        <v>13.406358535933748</v>
      </c>
      <c r="BT10" s="92">
        <f>'Quarter-on-quarter'!N51</f>
        <v>12.34764591109645</v>
      </c>
      <c r="BU10" s="95">
        <f>'Quarter-on-quarter'!O51</f>
        <v>16.408774227268008</v>
      </c>
      <c r="BV10" s="92">
        <f>'Month-on-Month'!N42</f>
        <v>4.8575634822406677</v>
      </c>
      <c r="BW10" s="94">
        <f>'Month-on-Month'!O42</f>
        <v>-2.3248487481980051</v>
      </c>
      <c r="BX10" s="94">
        <f>'Month-on-Month'!P42</f>
        <v>5.1343654017001139</v>
      </c>
      <c r="BY10" s="94">
        <f>(Samoa!Q12/Samoa!P12-1)*100</f>
        <v>10.783939544292199</v>
      </c>
      <c r="BZ10" s="94">
        <f>(Samoa!R12/Samoa!Q12-1)*100</f>
        <v>-1.3332644307787689</v>
      </c>
      <c r="CA10" s="94">
        <f>(Samoa!S12/Samoa!R12-1)*100</f>
        <v>3.7504146371270641</v>
      </c>
      <c r="CB10" s="94">
        <f>(Samoa!T12/Samoa!S12-1)*100</f>
        <v>0.87710621398955357</v>
      </c>
      <c r="CC10" s="94" t="s">
        <v>77</v>
      </c>
      <c r="CD10" s="92">
        <f>Year_on_year!C42</f>
        <v>5.8756560435485827</v>
      </c>
      <c r="CE10" s="94">
        <f>Year_on_year!D42</f>
        <v>1.9743115905979769</v>
      </c>
      <c r="CF10" s="94">
        <f>Year_on_year!E42</f>
        <v>12.34764591109645</v>
      </c>
      <c r="CG10" s="94">
        <f>(Samoa!Q12/Samoa!E12-1)*100</f>
        <v>24.384568390000027</v>
      </c>
      <c r="CH10" s="94">
        <f>(Samoa!R12/Samoa!F12-1)*100</f>
        <v>21.062672861329148</v>
      </c>
      <c r="CI10" s="94">
        <f>(Samoa!S12/Samoa!G12-1)*100</f>
        <v>16.408774227268008</v>
      </c>
      <c r="CJ10" s="94">
        <f>(Samoa!T12/Samoa!H12-1)*100</f>
        <v>18.312796774772821</v>
      </c>
      <c r="CK10" s="95" t="s">
        <v>77</v>
      </c>
      <c r="CL10" s="94"/>
      <c r="CM10" s="105" t="s">
        <v>19</v>
      </c>
      <c r="CN10" s="92">
        <f>'Quarter-on-quarter'!G61</f>
        <v>-1.6829663720516863</v>
      </c>
      <c r="CO10" s="94">
        <f>'Quarter-on-quarter'!H61</f>
        <v>0.28691891962671079</v>
      </c>
      <c r="CP10" s="92">
        <f>'Quarter-on-quarter'!N61</f>
        <v>-1.8794655977336538</v>
      </c>
      <c r="CQ10" s="95">
        <f>'Quarter-on-quarter'!O61</f>
        <v>-0.87857796873939131</v>
      </c>
      <c r="CR10" s="94">
        <f>'Month-on-Month'!N52</f>
        <v>-0.95472959653702949</v>
      </c>
      <c r="CS10" s="94">
        <f>'Month-on-Month'!O52</f>
        <v>-0.83858719625280465</v>
      </c>
      <c r="CT10" s="94">
        <f>'Month-on-Month'!P52</f>
        <v>0.10420455550859131</v>
      </c>
      <c r="CU10" s="94">
        <f>(Samoa!Q20/Samoa!P20-1)*100</f>
        <v>-0.11146137151497593</v>
      </c>
      <c r="CV10" s="94">
        <f>(Samoa!R20/Samoa!Q20-1)*100</f>
        <v>-0.2244823388110273</v>
      </c>
      <c r="CW10" s="94">
        <f>(Samoa!S20/Samoa!R20-1)*100</f>
        <v>0.62470952813411529</v>
      </c>
      <c r="CX10" s="94">
        <f>(Samoa!T20/Samoa!S20-1)*100</f>
        <v>1.8947263626378108</v>
      </c>
      <c r="CY10" s="95"/>
      <c r="CZ10" s="92">
        <f>Year_on_year!C52</f>
        <v>2.0006562517089765</v>
      </c>
      <c r="DA10" s="94">
        <f>Year_on_year!D52</f>
        <v>-1.9065397729509992</v>
      </c>
      <c r="DB10" s="94">
        <f>Year_on_year!E52</f>
        <v>-1.8794655977336538</v>
      </c>
      <c r="DC10" s="94">
        <f>(Samoa!Q20/Samoa!E20-1)*100</f>
        <v>-2.961743941995798</v>
      </c>
      <c r="DD10" s="94">
        <f>(Samoa!R20/Samoa!F20-1)*100</f>
        <v>-2.7535096608000131</v>
      </c>
      <c r="DE10" s="94">
        <f>(Samoa!S20/Samoa!G20-1)*100</f>
        <v>-0.87857796873939131</v>
      </c>
      <c r="DF10" s="94">
        <f>(Samoa!T20/Samoa!H20-1)*100</f>
        <v>1.6587166479822724</v>
      </c>
      <c r="DG10" s="95" t="s">
        <v>77</v>
      </c>
      <c r="DH10" s="98"/>
      <c r="DI10" s="105" t="s">
        <v>19</v>
      </c>
      <c r="DJ10" s="92">
        <f>'Quarter-on-quarter'!G89</f>
        <v>-13.798239025381054</v>
      </c>
      <c r="DK10" s="94">
        <f>'Quarter-on-quarter'!H89</f>
        <v>-15.429403202328974</v>
      </c>
      <c r="DL10" s="92">
        <f>'Quarter-on-quarter'!N89</f>
        <v>2.1231287726966031</v>
      </c>
      <c r="DM10" s="95">
        <f>'Quarter-on-quarter'!O89</f>
        <v>-22.153086545123337</v>
      </c>
      <c r="DN10" s="94" t="s">
        <v>77</v>
      </c>
      <c r="DO10" s="94" t="s">
        <v>77</v>
      </c>
      <c r="DP10" s="94" t="s">
        <v>77</v>
      </c>
      <c r="DQ10" s="94" t="s">
        <v>77</v>
      </c>
      <c r="DR10" s="94" t="s">
        <v>77</v>
      </c>
      <c r="DS10" s="94" t="s">
        <v>77</v>
      </c>
      <c r="DT10" s="94" t="s">
        <v>77</v>
      </c>
      <c r="DU10" s="95" t="s">
        <v>77</v>
      </c>
      <c r="DV10" s="92" t="s">
        <v>77</v>
      </c>
      <c r="DW10" s="94" t="s">
        <v>77</v>
      </c>
      <c r="DX10" s="94" t="s">
        <v>77</v>
      </c>
      <c r="DY10" s="94" t="s">
        <v>77</v>
      </c>
      <c r="DZ10" s="94" t="s">
        <v>77</v>
      </c>
      <c r="EA10" s="94" t="s">
        <v>77</v>
      </c>
      <c r="EB10" s="94" t="s">
        <v>77</v>
      </c>
      <c r="EC10" s="95" t="s">
        <v>77</v>
      </c>
      <c r="ED10" s="94"/>
      <c r="EE10" s="94"/>
      <c r="EF10" s="105" t="s">
        <v>19</v>
      </c>
      <c r="EG10" s="92">
        <f>'Quarter-on-quarter'!G98</f>
        <v>6.4290333263935295</v>
      </c>
      <c r="EH10" s="94">
        <f>'Quarter-on-quarter'!H98</f>
        <v>8.8050314465408785</v>
      </c>
      <c r="EI10" s="92">
        <f>'Quarter-on-quarter'!N98</f>
        <v>7.9735910246774733</v>
      </c>
      <c r="EJ10" s="95">
        <f>'Quarter-on-quarter'!O98</f>
        <v>5.724616475676747</v>
      </c>
      <c r="EK10" s="94" t="s">
        <v>77</v>
      </c>
      <c r="EL10" s="94" t="s">
        <v>77</v>
      </c>
      <c r="EM10" s="94" t="s">
        <v>77</v>
      </c>
      <c r="EN10" s="94" t="s">
        <v>77</v>
      </c>
      <c r="EO10" s="94" t="s">
        <v>77</v>
      </c>
      <c r="EP10" s="94" t="s">
        <v>77</v>
      </c>
      <c r="EQ10" s="94" t="s">
        <v>77</v>
      </c>
      <c r="ER10" s="95" t="s">
        <v>77</v>
      </c>
      <c r="ES10" s="92" t="s">
        <v>77</v>
      </c>
      <c r="ET10" s="94" t="s">
        <v>77</v>
      </c>
      <c r="EU10" s="94" t="s">
        <v>77</v>
      </c>
      <c r="EV10" s="94" t="s">
        <v>77</v>
      </c>
      <c r="EW10" s="94" t="s">
        <v>77</v>
      </c>
      <c r="EX10" s="94" t="s">
        <v>77</v>
      </c>
      <c r="EY10" s="94" t="s">
        <v>77</v>
      </c>
      <c r="EZ10" s="95" t="s">
        <v>77</v>
      </c>
      <c r="FA10" s="94"/>
      <c r="FB10" s="105" t="s">
        <v>19</v>
      </c>
      <c r="FC10" s="92">
        <f>'Quarter-on-quarter'!G80</f>
        <v>4.3662242738988333</v>
      </c>
      <c r="FD10" s="95">
        <f>'Quarter-on-quarter'!H80</f>
        <v>-6.7176557316623757</v>
      </c>
      <c r="FE10" s="94">
        <f>'Quarter-on-quarter'!N80</f>
        <v>1.3826606875934289</v>
      </c>
      <c r="FF10" s="94">
        <f>'Quarter-on-quarter'!J80</f>
        <v>0</v>
      </c>
      <c r="FG10" s="100" t="s">
        <v>77</v>
      </c>
      <c r="FH10" s="101" t="s">
        <v>77</v>
      </c>
      <c r="FI10" s="101" t="s">
        <v>77</v>
      </c>
      <c r="FJ10" s="101" t="s">
        <v>77</v>
      </c>
      <c r="FK10" s="101" t="s">
        <v>77</v>
      </c>
      <c r="FL10" s="101" t="s">
        <v>77</v>
      </c>
      <c r="FM10" s="101" t="s">
        <v>77</v>
      </c>
      <c r="FN10" s="101" t="s">
        <v>77</v>
      </c>
      <c r="FO10" s="100" t="s">
        <v>77</v>
      </c>
      <c r="FP10" s="101" t="s">
        <v>77</v>
      </c>
      <c r="FQ10" s="101" t="s">
        <v>77</v>
      </c>
      <c r="FR10" s="101" t="s">
        <v>77</v>
      </c>
      <c r="FS10" s="101" t="s">
        <v>77</v>
      </c>
      <c r="FT10" s="101" t="s">
        <v>77</v>
      </c>
      <c r="FU10" s="101" t="s">
        <v>77</v>
      </c>
      <c r="FV10" s="181" t="s">
        <v>77</v>
      </c>
      <c r="FW10" s="101"/>
      <c r="FX10" s="98"/>
      <c r="FY10" s="105" t="s">
        <v>19</v>
      </c>
      <c r="FZ10" s="92">
        <f>'Quarter-on-quarter'!G107</f>
        <v>-4.4424105885666254</v>
      </c>
      <c r="GA10" s="94">
        <f>'Quarter-on-quarter'!H107</f>
        <v>8.3842923450968989</v>
      </c>
      <c r="GB10" s="92">
        <f>'Quarter-on-quarter'!N107</f>
        <v>0.22891744203219488</v>
      </c>
      <c r="GC10" s="95">
        <f>'Quarter-on-quarter'!O107</f>
        <v>14.607354315986276</v>
      </c>
      <c r="GD10" s="94">
        <f>'Month-on-Month'!N80</f>
        <v>-18.081761006289309</v>
      </c>
      <c r="GE10" s="94">
        <f>'Month-on-Month'!O80</f>
        <v>-10.492642354446581</v>
      </c>
      <c r="GF10" s="94">
        <f>'Month-on-Month'!P80</f>
        <v>11.675005956635687</v>
      </c>
      <c r="GG10" s="94">
        <f>'Month-on-Month'!Q80</f>
        <v>-21.612972050352031</v>
      </c>
      <c r="GH10" s="94">
        <f>(Samoa!R23/Samoa!Q23-1)*100</f>
        <v>58.873162765378325</v>
      </c>
      <c r="GI10" s="94">
        <f>(Samoa!S23/Samoa!R23-1)*100</f>
        <v>-10.913140311804003</v>
      </c>
      <c r="GJ10" s="94">
        <f>(Samoa!T23/Samoa!S23-1)*100</f>
        <v>5.4999999999999938</v>
      </c>
      <c r="GK10" s="94"/>
      <c r="GL10" s="92">
        <f>Year_on_year!C80</f>
        <v>18.200151247794306</v>
      </c>
      <c r="GM10" s="94">
        <f>Year_on_year!D80</f>
        <v>4.6111665004985092</v>
      </c>
      <c r="GN10" s="94">
        <f>Year_on_year!E80</f>
        <v>-15.746899155132132</v>
      </c>
      <c r="GO10" s="94">
        <f>Year_on_year!F80</f>
        <v>-8.7204968944099353</v>
      </c>
      <c r="GP10" s="94">
        <f>(Samoa!R23/Samoa!G23-1)*100</f>
        <v>43.556320708312832</v>
      </c>
      <c r="GQ10" s="94">
        <f>(Samoa!S23/Samoa!H23-1)*100</f>
        <v>-2.7128157156220856</v>
      </c>
      <c r="GR10" s="94">
        <f>(Samoa!T23/Samoa!I23-1)*100</f>
        <v>16.574585635359117</v>
      </c>
      <c r="GS10" s="181" t="s">
        <v>77</v>
      </c>
      <c r="GT10" s="98"/>
      <c r="GU10" s="105" t="s">
        <v>19</v>
      </c>
      <c r="GV10" s="92">
        <f>'Quarter-on-quarter'!G71</f>
        <v>0.32601860126435511</v>
      </c>
      <c r="GW10" s="94">
        <f>'Quarter-on-quarter'!H71</f>
        <v>-1.115348786330006</v>
      </c>
      <c r="GX10" s="92">
        <f>'Quarter-on-quarter'!N71</f>
        <v>6.411851819004033</v>
      </c>
      <c r="GY10" s="95">
        <f>'Quarter-on-quarter'!O71</f>
        <v>5.7979455140441116</v>
      </c>
      <c r="GZ10" s="94">
        <f>'Month-on-Month'!N62</f>
        <v>0.87640907451826955</v>
      </c>
      <c r="HA10" s="94">
        <f>'Month-on-Month'!O62</f>
        <v>-1.4379755404280603</v>
      </c>
      <c r="HB10" s="94">
        <f>'Month-on-Month'!P62</f>
        <v>0.90538606152246182</v>
      </c>
      <c r="HC10" s="94">
        <f>(Samoa!Q36/Samoa!P36-1)*100</f>
        <v>-0.19403787167801001</v>
      </c>
      <c r="HD10" s="94">
        <f>(Samoa!R36/Samoa!Q36-1)*100</f>
        <v>-0.15213961005635657</v>
      </c>
      <c r="HE10" s="94">
        <f>(Samoa!S36/Samoa!R36-1)*100</f>
        <v>-0.77213719875280917</v>
      </c>
      <c r="HF10" s="94">
        <f>(Samoa!T36/Samoa!S36-1)*100</f>
        <v>0.56067217447035578</v>
      </c>
      <c r="HG10" s="95" t="s">
        <v>77</v>
      </c>
      <c r="HH10" s="92">
        <f>Year_on_year!C62</f>
        <v>8.9315610668211818</v>
      </c>
      <c r="HI10" s="94">
        <f>Year_on_year!D62</f>
        <v>5.4317336493354906</v>
      </c>
      <c r="HJ10" s="94">
        <f>Year_on_year!E62</f>
        <v>6.411851819004033</v>
      </c>
      <c r="HK10" s="164">
        <f>(Samoa!Q36/Samoa!E36-1)*100</f>
        <v>5.9912227323855483</v>
      </c>
      <c r="HL10" s="164">
        <f>(Samoa!R36/Samoa!F36-1)*100</f>
        <v>6.170125191348097</v>
      </c>
      <c r="HM10" s="164">
        <f>(Samoa!S36/Samoa!G36-1)*100</f>
        <v>5.7979455140441116</v>
      </c>
      <c r="HN10" s="165">
        <f>(Samoa!T36/Samoa!H36-1)*100</f>
        <v>6.637469695107634</v>
      </c>
      <c r="HO10" s="95" t="s">
        <v>77</v>
      </c>
      <c r="HP10" s="161"/>
      <c r="HQ10" s="105" t="s">
        <v>19</v>
      </c>
      <c r="HR10" s="169">
        <f>Samoa!N9</f>
        <v>1.5</v>
      </c>
      <c r="HS10" s="113">
        <f>Samoa!O9</f>
        <v>1.9</v>
      </c>
      <c r="HT10" s="113">
        <f>Samoa!P9</f>
        <v>2</v>
      </c>
      <c r="HU10" s="113">
        <f>Samoa!Q9</f>
        <v>2</v>
      </c>
      <c r="HV10" s="113">
        <f>Samoa!R9</f>
        <v>1.7</v>
      </c>
      <c r="HW10" s="113">
        <f>Samoa!S9</f>
        <v>1.6</v>
      </c>
      <c r="HX10" s="113" t="s">
        <v>77</v>
      </c>
      <c r="HY10" s="124" t="s">
        <v>77</v>
      </c>
      <c r="HZ10" s="161"/>
      <c r="IA10" s="161"/>
      <c r="IB10" s="105" t="s">
        <v>19</v>
      </c>
      <c r="IC10" s="163">
        <f>'Quarter-on-quarter'!C117</f>
        <v>-2.1744586549263403</v>
      </c>
      <c r="ID10" s="164">
        <f>'Quarter-on-quarter'!D117</f>
        <v>0.98698179450498458</v>
      </c>
      <c r="IE10" s="164">
        <f>'Quarter-on-quarter'!E117</f>
        <v>4.1316976640493266</v>
      </c>
      <c r="IF10" s="164">
        <f>'Quarter-on-quarter'!F117</f>
        <v>-6.3807047740087199</v>
      </c>
      <c r="IG10" s="163">
        <f>'Quarter-on-quarter'!G117</f>
        <v>-2.3022198704111645</v>
      </c>
      <c r="IH10" s="164">
        <f>'Quarter-on-quarter'!H117</f>
        <v>-7.1866233279121019</v>
      </c>
      <c r="II10" s="113"/>
      <c r="IJ10" s="124"/>
      <c r="IK10" s="163">
        <v>2.0436935085019599</v>
      </c>
      <c r="IL10" s="164">
        <v>5.8151146275325942</v>
      </c>
      <c r="IM10" s="164">
        <v>5.2458120875243566</v>
      </c>
      <c r="IN10" s="164">
        <v>-3.6912006600843199</v>
      </c>
      <c r="IO10" s="163">
        <f>'Quarter-on-quarter'!N117</f>
        <v>-3.816980994099012</v>
      </c>
      <c r="IP10" s="164">
        <f>'Quarter-on-quarter'!O117</f>
        <v>-11.601766744364397</v>
      </c>
      <c r="IQ10" s="113"/>
      <c r="IR10" s="124"/>
    </row>
    <row r="11" spans="1:252">
      <c r="A11" s="98"/>
      <c r="B11" s="105" t="s">
        <v>20</v>
      </c>
      <c r="C11" s="92">
        <f>'Quarter-on-quarter'!G13</f>
        <v>-49.704142011834321</v>
      </c>
      <c r="D11" s="95">
        <f>'Quarter-on-quarter'!H13</f>
        <v>-99.166666666666671</v>
      </c>
      <c r="E11" s="94">
        <f>'Quarter-on-quarter'!N13</f>
        <v>-32.472691161866926</v>
      </c>
      <c r="F11" s="95">
        <f>'Quarter-on-quarter'!O13</f>
        <v>-99.518618150927367</v>
      </c>
      <c r="G11" s="94">
        <f>'Month-on-Month'!N13</f>
        <v>-39.174582377988862</v>
      </c>
      <c r="H11" s="94">
        <f>'Month-on-Month'!O13</f>
        <v>-20.786214324178786</v>
      </c>
      <c r="I11" s="94">
        <f>'Month-on-Month'!P13</f>
        <v>-48.878314072059823</v>
      </c>
      <c r="J11" s="94">
        <f>'Month-on-Month'!Q13</f>
        <v>-100</v>
      </c>
      <c r="K11" s="94">
        <f>'Month-on-Month'!R13</f>
        <v>0</v>
      </c>
      <c r="L11" s="94">
        <f>'Month-on-Month'!S13</f>
        <v>0</v>
      </c>
      <c r="M11" s="94" t="s">
        <v>77</v>
      </c>
      <c r="N11" s="94"/>
      <c r="O11" s="92">
        <f>Year_on_year!C13</f>
        <v>6.1142857142857165</v>
      </c>
      <c r="P11" s="94">
        <f>Year_on_year!D13</f>
        <v>-22.210470650449498</v>
      </c>
      <c r="Q11" s="94">
        <f>Year_on_year!E13</f>
        <v>-68.679716784673047</v>
      </c>
      <c r="R11" s="94">
        <f>Year_on_year!F13</f>
        <v>-100</v>
      </c>
      <c r="S11" s="94">
        <f>Year_on_year!G13</f>
        <v>-98.603122432210355</v>
      </c>
      <c r="T11" s="94">
        <f>Year_on_year!H13</f>
        <v>-100</v>
      </c>
      <c r="U11" s="94" t="s">
        <v>77</v>
      </c>
      <c r="V11" s="95"/>
      <c r="W11" s="94"/>
      <c r="X11" s="98"/>
      <c r="Y11" s="105" t="s">
        <v>20</v>
      </c>
      <c r="Z11" s="92">
        <f>'Quarter-on-quarter'!G32</f>
        <v>5.3841822525908967</v>
      </c>
      <c r="AA11" s="95">
        <f>'Quarter-on-quarter'!H32</f>
        <v>-7.2724182631906942</v>
      </c>
      <c r="AB11" s="94">
        <f>'Quarter-on-quarter'!N32</f>
        <v>-11.856748135281892</v>
      </c>
      <c r="AC11" s="94">
        <f>'Quarter-on-quarter'!O32</f>
        <v>-16.970067098873866</v>
      </c>
      <c r="AD11" s="92">
        <f>'Month-on-Month'!N23</f>
        <v>9.4017094017094127</v>
      </c>
      <c r="AE11" s="94">
        <f>'Month-on-Month'!O23</f>
        <v>25.78125</v>
      </c>
      <c r="AF11" s="94">
        <f>'Month-on-Month'!P23</f>
        <v>2.1739130434782705</v>
      </c>
      <c r="AG11" s="94">
        <f>('Solomon Islands'!R9/'Solomon Islands'!Q9-1)*100</f>
        <v>-65.349544072948333</v>
      </c>
      <c r="AH11" s="94">
        <f>('Solomon Islands'!S9/'Solomon Islands'!R9-1)*100</f>
        <v>164.03508771929825</v>
      </c>
      <c r="AI11" s="94">
        <f>('Solomon Islands'!T9/'Solomon Islands'!S9-1)*100</f>
        <v>22.591362126245841</v>
      </c>
      <c r="AJ11" s="94">
        <f>('Solomon Islands'!U9/'Solomon Islands'!T9-1)*100</f>
        <v>-44.715447154471541</v>
      </c>
      <c r="AK11" s="94">
        <f>('Solomon Islands'!V9/'Solomon Islands'!U9-1)*100</f>
        <v>-8.8235294117647083</v>
      </c>
      <c r="AL11" s="92">
        <f>Year_on_year!C23</f>
        <v>-34.19023136246787</v>
      </c>
      <c r="AM11" s="94">
        <f>Year_on_year!D23</f>
        <v>-0.61728395061728669</v>
      </c>
      <c r="AN11" s="94">
        <f>Year_on_year!E23</f>
        <v>1.5432098765432167</v>
      </c>
      <c r="AO11" s="94">
        <f>('Solomon Islands'!R9/'Solomon Islands'!F9-1)*100</f>
        <v>-44.117647058823529</v>
      </c>
      <c r="AP11" s="94">
        <f>('Solomon Islands'!S9/'Solomon Islands'!G9-1)*100</f>
        <v>-23.604060913705581</v>
      </c>
      <c r="AQ11" s="94">
        <f>('Solomon Islands'!T9/'Solomon Islands'!H9-1)*100</f>
        <v>14.596273291925478</v>
      </c>
      <c r="AR11" s="94">
        <f>('Solomon Islands'!U9/'Solomon Islands'!I9-1)*100</f>
        <v>-36.842105263157897</v>
      </c>
      <c r="AS11" s="95">
        <f>('Solomon Islands'!V9/'Solomon Islands'!J9-1)*100</f>
        <v>-33.333333333333336</v>
      </c>
      <c r="AT11" s="94"/>
      <c r="AU11" s="105" t="s">
        <v>20</v>
      </c>
      <c r="AV11" s="92">
        <f>'Quarter-on-quarter'!G42</f>
        <v>-34.882632810706916</v>
      </c>
      <c r="AW11" s="94">
        <f>'Quarter-on-quarter'!H42</f>
        <v>38.601958553566277</v>
      </c>
      <c r="AX11" s="92">
        <f>'Quarter-on-quarter'!N42</f>
        <v>-34.117178730378463</v>
      </c>
      <c r="AY11" s="95">
        <f>'Quarter-on-quarter'!O42</f>
        <v>4.5091950885646881</v>
      </c>
      <c r="AZ11" s="92">
        <f>'Month-on-Month'!N33</f>
        <v>-26.038781163434898</v>
      </c>
      <c r="BA11" s="94">
        <f>'Month-on-Month'!O33</f>
        <v>-9.3632958801498134</v>
      </c>
      <c r="BB11" s="94">
        <f>'Month-on-Month'!P33</f>
        <v>-11.570247933884293</v>
      </c>
      <c r="BC11" s="94">
        <f>('Solomon Islands'!R10/'Solomon Islands'!Q10-1)*100</f>
        <v>11.214953271028039</v>
      </c>
      <c r="BD11" s="94">
        <f>('Solomon Islands'!S10/'Solomon Islands'!R10-1)*100</f>
        <v>116.80672268907561</v>
      </c>
      <c r="BE11" s="94">
        <f>('Solomon Islands'!T10/'Solomon Islands'!S10-1)*100</f>
        <v>-49.224806201550386</v>
      </c>
      <c r="BF11" s="94">
        <f>('Solomon Islands'!U10/'Solomon Islands'!T10-1)*100</f>
        <v>18.32061068702291</v>
      </c>
      <c r="BG11" s="95">
        <f>('Solomon Islands'!V10/'Solomon Islands'!U10-1)*100</f>
        <v>-7.7419354838709653</v>
      </c>
      <c r="BH11" s="94">
        <f>Year_on_year!C33</f>
        <v>-3.9568345323740983</v>
      </c>
      <c r="BI11" s="94">
        <f>Year_on_year!D33</f>
        <v>-58.632478632478637</v>
      </c>
      <c r="BJ11" s="94">
        <f>Year_on_year!E33</f>
        <v>-24.912280701754387</v>
      </c>
      <c r="BK11" s="94">
        <f>('Solomon Islands'!R10/'Solomon Islands'!F10-1)*100</f>
        <v>-18.771331058020479</v>
      </c>
      <c r="BL11" s="94">
        <f>('Solomon Islands'!S10/'Solomon Islands'!G10-1)*100</f>
        <v>34.025974025974023</v>
      </c>
      <c r="BM11" s="94">
        <f>('Solomon Islands'!T10/'Solomon Islands'!H10-1)*100</f>
        <v>-1.5037593984962405</v>
      </c>
      <c r="BN11" s="94">
        <f>('Solomon Islands'!U10/'Solomon Islands'!I10-1)*100</f>
        <v>-10.919540229885062</v>
      </c>
      <c r="BO11" s="95">
        <f>('Solomon Islands'!V10/'Solomon Islands'!J10-1)*100</f>
        <v>-3.3783783783783772</v>
      </c>
      <c r="BP11" s="98"/>
      <c r="BQ11" s="105" t="s">
        <v>20</v>
      </c>
      <c r="BR11" s="92">
        <f>'Quarter-on-quarter'!G52</f>
        <v>-2.5711857203569943</v>
      </c>
      <c r="BS11" s="94">
        <f>'Quarter-on-quarter'!H52</f>
        <v>14.503816793893121</v>
      </c>
      <c r="BT11" s="92">
        <f>'Quarter-on-quarter'!N52</f>
        <v>-7.3362974939369501</v>
      </c>
      <c r="BU11" s="95">
        <f>'Quarter-on-quarter'!O52</f>
        <v>3.3057851239669311</v>
      </c>
      <c r="BV11" s="92">
        <f>'Month-on-Month'!N43</f>
        <v>-2.1461963450913779</v>
      </c>
      <c r="BW11" s="94">
        <f>'Month-on-Month'!O43</f>
        <v>10.640608034744847</v>
      </c>
      <c r="BX11" s="94">
        <f>'Month-on-Month'!P43</f>
        <v>-10.009813542688907</v>
      </c>
      <c r="BY11" s="94">
        <f>('Solomon Islands'!R12/'Solomon Islands'!Q12-1)*100</f>
        <v>1.1123227917120948</v>
      </c>
      <c r="BZ11" s="94">
        <f>('Solomon Islands'!S12/'Solomon Islands'!R12-1)*100</f>
        <v>2.998274374460741</v>
      </c>
      <c r="CA11" s="94">
        <f>('Solomon Islands'!T12/'Solomon Islands'!S12-1)*100</f>
        <v>9.9476439790575846</v>
      </c>
      <c r="CB11" s="94">
        <f>('Solomon Islands'!U12/'Solomon Islands'!T12-1)*100</f>
        <v>5.180952380952375</v>
      </c>
      <c r="CC11" s="94">
        <f>('Solomon Islands'!V12/'Solomon Islands'!U12-1)*100</f>
        <v>-1.4306410720753338</v>
      </c>
      <c r="CD11" s="92">
        <f>Year_on_year!C43</f>
        <v>-9.225310467179181</v>
      </c>
      <c r="CE11" s="94">
        <f>Year_on_year!D43</f>
        <v>-7.8446754265537599E-2</v>
      </c>
      <c r="CF11" s="94">
        <f>Year_on_year!E43</f>
        <v>-7.3362974939369501</v>
      </c>
      <c r="CG11" s="94">
        <f>('Solomon Islands'!R12/'Solomon Islands'!F12-1)*100</f>
        <v>-6.7953357458785728</v>
      </c>
      <c r="CH11" s="94">
        <f>('Solomon Islands'!S12/'Solomon Islands'!H12-1)*100</f>
        <v>-6.0409287682014927</v>
      </c>
      <c r="CI11" s="94">
        <f>('Solomon Islands'!T12/'Solomon Islands'!I12-1)*100</f>
        <v>6.5340909090909172</v>
      </c>
      <c r="CJ11" s="94">
        <f>('Solomon Islands'!U12/'Solomon Islands'!J12-1)*100</f>
        <v>14.114486464145482</v>
      </c>
      <c r="CK11" s="95">
        <f>('Solomon Islands'!V12/'Solomon Islands'!K12-1)*100</f>
        <v>15.00105641242342</v>
      </c>
      <c r="CL11" s="94"/>
      <c r="CM11" s="105" t="s">
        <v>20</v>
      </c>
      <c r="CN11" s="92">
        <f>'Quarter-on-quarter'!G62</f>
        <v>-1.7993350283590837</v>
      </c>
      <c r="CO11" s="94">
        <f>'Quarter-on-quarter'!H62</f>
        <v>0.27882891854211778</v>
      </c>
      <c r="CP11" s="92">
        <f>'Quarter-on-quarter'!N62</f>
        <v>-2.8412124317580889</v>
      </c>
      <c r="CQ11" s="95">
        <f>'Quarter-on-quarter'!O62</f>
        <v>-1.9126736423282109</v>
      </c>
      <c r="CR11" s="94">
        <f>'Month-on-Month'!N53</f>
        <v>-2.7772345002933685</v>
      </c>
      <c r="CS11" s="94">
        <f>'Month-on-Month'!O53</f>
        <v>1.2070006035002967</v>
      </c>
      <c r="CT11" s="94">
        <f>'Month-on-Month'!P53</f>
        <v>-0.19876764062810581</v>
      </c>
      <c r="CU11" s="94">
        <f>('Solomon Islands'!R15/'Solomon Islands'!Q15-1)*100</f>
        <v>0.4779924317865003</v>
      </c>
      <c r="CV11" s="94">
        <f>('Solomon Islands'!S15/'Solomon Islands'!R15-1)*100</f>
        <v>-0.33696729435084283</v>
      </c>
      <c r="CW11" s="94">
        <f>('Solomon Islands'!T15/'Solomon Islands'!S15-1)*100</f>
        <v>0.13922036595066523</v>
      </c>
      <c r="CX11" s="94">
        <f>('Solomon Islands'!U15/'Solomon Islands'!T15-1)*100</f>
        <v>0.91360476663355783</v>
      </c>
      <c r="CY11" s="95">
        <f>('Solomon Islands'!V15/'Solomon Islands'!U15-1)*100</f>
        <v>1.6925802007478952</v>
      </c>
      <c r="CZ11" s="92">
        <f>Year_on_year!C53</f>
        <v>-3.4942235342469319</v>
      </c>
      <c r="DA11" s="94">
        <f>Year_on_year!D53</f>
        <v>-3.7085509907339276</v>
      </c>
      <c r="DB11" s="94">
        <f>Year_on_year!E53</f>
        <v>-2.8412124317580889</v>
      </c>
      <c r="DC11" s="94">
        <f>('Solomon Islands'!R15/'Solomon Islands'!F15-1)*100</f>
        <v>-1.4522365654199954</v>
      </c>
      <c r="DD11" s="94">
        <f>('Solomon Islands'!S12/'Solomon Islands'!G12-1)*100</f>
        <v>-4.3852623147777381</v>
      </c>
      <c r="DE11" s="94">
        <f>('Solomon Islands'!T12/'Solomon Islands'!H12-1)*100</f>
        <v>3.3057851239669311</v>
      </c>
      <c r="DF11" s="94">
        <f>('Solomon Islands'!U12/'Solomon Islands'!I12-1)*100</f>
        <v>12.05357142857142</v>
      </c>
      <c r="DG11" s="95">
        <f>('Solomon Islands'!V12/'Solomon Islands'!J12-1)*100</f>
        <v>12.481917751601568</v>
      </c>
      <c r="DH11" s="98"/>
      <c r="DI11" s="105" t="s">
        <v>20</v>
      </c>
      <c r="DJ11" s="92">
        <f>'Quarter-on-quarter'!G90</f>
        <v>-8.8850654936778675</v>
      </c>
      <c r="DK11" s="94">
        <f>'Quarter-on-quarter'!H90</f>
        <v>-7.2110720079569868</v>
      </c>
      <c r="DL11" s="92">
        <f>'Quarter-on-quarter'!N90</f>
        <v>-5.9253010971331506</v>
      </c>
      <c r="DM11" s="95">
        <f>'Quarter-on-quarter'!O90</f>
        <v>-16.260309059047639</v>
      </c>
      <c r="DN11" s="94">
        <f>'Month-on-Month'!N91</f>
        <v>-8.711646602326784</v>
      </c>
      <c r="DO11" s="94">
        <f>'Month-on-Month'!O91</f>
        <v>-26.801176460531828</v>
      </c>
      <c r="DP11" s="94">
        <f>'Month-on-Month'!P91</f>
        <v>40.472618062293428</v>
      </c>
      <c r="DQ11" s="94">
        <f>'Month-on-Month'!Q91</f>
        <v>-31.561335730636042</v>
      </c>
      <c r="DR11" s="94">
        <f>'Month-on-Month'!R91</f>
        <v>13.768608886799584</v>
      </c>
      <c r="DS11" s="94">
        <f>'Month-on-Month'!S91</f>
        <v>40.382016187526595</v>
      </c>
      <c r="DT11" s="94">
        <f>'Month-on-Month'!T91</f>
        <v>-25.333303602742753</v>
      </c>
      <c r="DU11" s="94">
        <f>'Month-on-Month'!U91</f>
        <v>18.099259321642247</v>
      </c>
      <c r="DV11" s="92" t="s">
        <v>77</v>
      </c>
      <c r="DW11" s="94" t="s">
        <v>77</v>
      </c>
      <c r="DX11" s="94" t="s">
        <v>77</v>
      </c>
      <c r="DY11" s="94" t="s">
        <v>77</v>
      </c>
      <c r="DZ11" s="94" t="s">
        <v>77</v>
      </c>
      <c r="EA11" s="94" t="s">
        <v>77</v>
      </c>
      <c r="EB11" s="94" t="s">
        <v>77</v>
      </c>
      <c r="EC11" s="95" t="s">
        <v>77</v>
      </c>
      <c r="ED11" s="94"/>
      <c r="EE11" s="94"/>
      <c r="EF11" s="105" t="s">
        <v>20</v>
      </c>
      <c r="EG11" s="92">
        <f>'Quarter-on-quarter'!G99</f>
        <v>-31.01475560516036</v>
      </c>
      <c r="EH11" s="94">
        <f>'Quarter-on-quarter'!H99</f>
        <v>16.358929763180786</v>
      </c>
      <c r="EI11" s="92">
        <f>'Quarter-on-quarter'!N99</f>
        <v>8.5767465170408563</v>
      </c>
      <c r="EJ11" s="95">
        <f>'Quarter-on-quarter'!O99</f>
        <v>8.7052003591973293</v>
      </c>
      <c r="EK11" s="94">
        <f>'Month-on-Month'!N100</f>
        <v>-35.633402570349993</v>
      </c>
      <c r="EL11" s="94">
        <f>'Month-on-Month'!O100</f>
        <v>4.8272753358790554</v>
      </c>
      <c r="EM11" s="94">
        <f>'Month-on-Month'!P100</f>
        <v>2.7806131868728823</v>
      </c>
      <c r="EN11" s="94">
        <f>'Month-on-Month'!Q100</f>
        <v>25.64365293947537</v>
      </c>
      <c r="EO11" s="94">
        <f>'Month-on-Month'!R100</f>
        <v>-31.60185102116052</v>
      </c>
      <c r="EP11" s="94">
        <f>'Month-on-Month'!S100</f>
        <v>32.348886338825579</v>
      </c>
      <c r="EQ11" s="94">
        <f>'Month-on-Month'!T100</f>
        <v>8.4768907173948804E-2</v>
      </c>
      <c r="ER11" s="94">
        <f>'Month-on-Month'!U100</f>
        <v>0.13790930583241767</v>
      </c>
      <c r="ES11" s="92" t="s">
        <v>77</v>
      </c>
      <c r="ET11" s="94" t="s">
        <v>77</v>
      </c>
      <c r="EU11" s="94" t="s">
        <v>77</v>
      </c>
      <c r="EV11" s="94" t="s">
        <v>77</v>
      </c>
      <c r="EW11" s="94" t="s">
        <v>77</v>
      </c>
      <c r="EX11" s="94" t="s">
        <v>77</v>
      </c>
      <c r="EY11" s="94" t="s">
        <v>77</v>
      </c>
      <c r="EZ11" s="95" t="s">
        <v>77</v>
      </c>
      <c r="FA11" s="94"/>
      <c r="FB11" s="105" t="s">
        <v>20</v>
      </c>
      <c r="FC11" s="92">
        <f>'Quarter-on-quarter'!G81</f>
        <v>-0.18691588785046953</v>
      </c>
      <c r="FD11" s="95">
        <f>'Quarter-on-quarter'!H81</f>
        <v>14.419475655430713</v>
      </c>
      <c r="FE11" s="94">
        <f>'Quarter-on-quarter'!N81</f>
        <v>3.5586153398623033</v>
      </c>
      <c r="FF11" s="94">
        <f>'Quarter-on-quarter'!O81</f>
        <v>17.839922854387645</v>
      </c>
      <c r="FG11" s="100">
        <f>'Month-on-Month'!N72</f>
        <v>-0.74766355140186702</v>
      </c>
      <c r="FH11" s="101">
        <f>'Month-on-Month'!O72</f>
        <v>0.37664783427495685</v>
      </c>
      <c r="FI11" s="101">
        <f>'Month-on-Month'!P72</f>
        <v>0.18761726078799779</v>
      </c>
      <c r="FJ11" s="101">
        <f>('Solomon Islands'!R19/'Solomon Islands'!Q19-1)*100</f>
        <v>1.8726591760299671</v>
      </c>
      <c r="FK11" s="101">
        <f>('Solomon Islands'!S19/'Solomon Islands'!R19-1)*100</f>
        <v>6.0661764705882248</v>
      </c>
      <c r="FL11" s="101">
        <f>('Solomon Islands'!T19/'Solomon Islands'!S19-1)*100</f>
        <v>5.8925476603119531</v>
      </c>
      <c r="FM11" s="101">
        <f>('Solomon Islands'!U19/'Solomon Islands'!T19-1)*100</f>
        <v>7.9378068739770935</v>
      </c>
      <c r="FN11" s="101">
        <f>('Solomon Islands'!V19/'Solomon Islands'!U19-1)*100</f>
        <v>-0.30326004548900665</v>
      </c>
      <c r="FO11" s="100">
        <f>Year_on_year!C72</f>
        <v>4.0156709108716937</v>
      </c>
      <c r="FP11" s="101">
        <f>Year_on_year!D72</f>
        <v>3.7974683544303778</v>
      </c>
      <c r="FQ11" s="101">
        <f>Year_on_year!E72</f>
        <v>3.5586153398623033</v>
      </c>
      <c r="FR11" s="101">
        <f>('Solomon Islands'!R19/'Solomon Islands'!F19-1)*100</f>
        <v>5.8571706557696057</v>
      </c>
      <c r="FS11" s="101">
        <f>('Solomon Islands'!S19/'Solomon Islands'!G19-1)*100</f>
        <v>11.4975845410628</v>
      </c>
      <c r="FT11" s="101">
        <f>('Solomon Islands'!T19/'Solomon Islands'!H19-1)*100</f>
        <v>17.839922854387645</v>
      </c>
      <c r="FU11" s="101">
        <f>('Solomon Islands'!U19/'Solomon Islands'!I19-1)*100</f>
        <v>26.583493282149707</v>
      </c>
      <c r="FV11" s="181">
        <f>('Solomon Islands'!V19/'Solomon Islands'!J19-1)*100</f>
        <v>25</v>
      </c>
      <c r="FW11" s="101"/>
      <c r="FX11" s="98"/>
      <c r="FY11" s="105" t="s">
        <v>20</v>
      </c>
      <c r="FZ11" s="92">
        <f>('Solomon Islands'!S38/'Solomon Islands'!R38-1)*100</f>
        <v>-49.731937707429154</v>
      </c>
      <c r="GA11" s="94">
        <f>('Solomon Islands'!T38/'Solomon Islands'!S38-1)*100</f>
        <v>41.188420518029467</v>
      </c>
      <c r="GB11" s="92">
        <f>('Solomon Islands'!S38/'Solomon Islands'!O38-1)*100</f>
        <v>-32.729757430816534</v>
      </c>
      <c r="GC11" s="95">
        <f>('Solomon Islands'!T38/'Solomon Islands'!P38-1)*100</f>
        <v>-67.50438340151959</v>
      </c>
      <c r="GD11" s="101" t="s">
        <v>77</v>
      </c>
      <c r="GE11" s="101" t="s">
        <v>77</v>
      </c>
      <c r="GF11" s="101" t="s">
        <v>77</v>
      </c>
      <c r="GG11" s="101" t="s">
        <v>77</v>
      </c>
      <c r="GH11" s="101" t="s">
        <v>77</v>
      </c>
      <c r="GI11" s="101" t="s">
        <v>77</v>
      </c>
      <c r="GJ11" s="101" t="s">
        <v>77</v>
      </c>
      <c r="GK11" s="101" t="s">
        <v>77</v>
      </c>
      <c r="GL11" s="92" t="s">
        <v>77</v>
      </c>
      <c r="GM11" s="94" t="s">
        <v>77</v>
      </c>
      <c r="GN11" s="94" t="s">
        <v>77</v>
      </c>
      <c r="GO11" s="94" t="s">
        <v>77</v>
      </c>
      <c r="GP11" s="101" t="s">
        <v>77</v>
      </c>
      <c r="GQ11" s="101" t="s">
        <v>77</v>
      </c>
      <c r="GR11" s="101" t="s">
        <v>77</v>
      </c>
      <c r="GS11" s="181" t="s">
        <v>77</v>
      </c>
      <c r="GT11" s="98"/>
      <c r="GU11" s="105" t="s">
        <v>20</v>
      </c>
      <c r="GV11" s="92">
        <f>'Quarter-on-quarter'!G72</f>
        <v>-0.58754406580493468</v>
      </c>
      <c r="GW11" s="94">
        <f>'Quarter-on-quarter'!H72</f>
        <v>-0.70921985815602939</v>
      </c>
      <c r="GX11" s="92">
        <f>'Quarter-on-quarter'!N72</f>
        <v>1.6661959898333745</v>
      </c>
      <c r="GY11" s="95">
        <f>'Quarter-on-quarter'!O72</f>
        <v>-0.70921985815602939</v>
      </c>
      <c r="GZ11" s="94">
        <f>'Month-on-Month'!N63</f>
        <v>-7.8339208773992031E-2</v>
      </c>
      <c r="HA11" s="94">
        <f>'Month-on-Month'!O63</f>
        <v>-0.66640533124264767</v>
      </c>
      <c r="HB11" s="94">
        <f>'Month-on-Month'!P63</f>
        <v>0.15785319652723562</v>
      </c>
      <c r="HC11" s="94">
        <f>('Solomon Islands'!R17/'Solomon Islands'!Q17-1)*100</f>
        <v>-0.98502758077225749</v>
      </c>
      <c r="HD11" s="94">
        <f>('Solomon Islands'!S17/'Solomon Islands'!R17-1)*100</f>
        <v>0.71627536808596126</v>
      </c>
      <c r="HE11" s="94">
        <f>('Solomon Islands'!T17/'Solomon Islands'!S17-1)*100</f>
        <v>-0.43461082576057297</v>
      </c>
      <c r="HF11" s="94">
        <f>('Solomon Islands'!U17/'Solomon Islands'!T17-1)*100</f>
        <v>3.5317460317460414</v>
      </c>
      <c r="HG11" s="95">
        <f>('Solomon Islands'!V17/'Solomon Islands'!U17-1)*100</f>
        <v>-3.6412418551169057</v>
      </c>
      <c r="HH11" s="92">
        <f>Year_on_year!C63</f>
        <v>5.1525144270403889</v>
      </c>
      <c r="HI11" s="94">
        <f>Year_on_year!D63</f>
        <v>3.2379814733860757</v>
      </c>
      <c r="HJ11" s="94">
        <f>Year_on_year!E63</f>
        <v>1.6661959898333745</v>
      </c>
      <c r="HK11" s="164">
        <f>('Solomon Islands'!R17/'Solomon Islands'!G17-1)*100</f>
        <v>0.64991891533590085</v>
      </c>
      <c r="HL11" s="164">
        <f>('Solomon Islands'!S17/'Solomon Islands'!H17-1)*100</f>
        <v>0.7204837448441026</v>
      </c>
      <c r="HM11" s="164">
        <f>('Solomon Islands'!T17/'Solomon Islands'!I17-1)*100</f>
        <v>-0.15278209216375016</v>
      </c>
      <c r="HN11" s="165">
        <f>('Solomon Islands'!U17/'Solomon Islands'!J17-1)*100</f>
        <v>3.2858273950910455</v>
      </c>
      <c r="HO11" s="166">
        <f>('Solomon Islands'!V17/'Solomon Islands'!K17-1)*100</f>
        <v>-1.1014948859165985</v>
      </c>
      <c r="HP11" s="161"/>
      <c r="HQ11" s="105" t="s">
        <v>20</v>
      </c>
      <c r="HR11" s="169">
        <f>'Solomon Islands'!O6</f>
        <v>4.4000000000000004</v>
      </c>
      <c r="HS11" s="113">
        <f>'Solomon Islands'!P6</f>
        <v>6.3</v>
      </c>
      <c r="HT11" s="113">
        <f>'Solomon Islands'!Q6</f>
        <v>7.8</v>
      </c>
      <c r="HU11" s="113">
        <f>'Solomon Islands'!R6</f>
        <v>7.8</v>
      </c>
      <c r="HV11" s="113">
        <f>'Solomon Islands'!S6</f>
        <v>7.2</v>
      </c>
      <c r="HW11" s="113">
        <f>'Solomon Islands'!T6</f>
        <v>5.7</v>
      </c>
      <c r="HX11" s="113" t="s">
        <v>77</v>
      </c>
      <c r="HY11" s="124" t="s">
        <v>77</v>
      </c>
      <c r="HZ11" s="161"/>
      <c r="IA11" s="161"/>
      <c r="IB11" s="105" t="s">
        <v>20</v>
      </c>
      <c r="IC11" s="92" t="s">
        <v>77</v>
      </c>
      <c r="ID11" s="94" t="s">
        <v>77</v>
      </c>
      <c r="IE11" s="94" t="s">
        <v>77</v>
      </c>
      <c r="IF11" s="94" t="s">
        <v>77</v>
      </c>
      <c r="IG11" s="92" t="s">
        <v>77</v>
      </c>
      <c r="IH11" s="94" t="s">
        <v>77</v>
      </c>
      <c r="II11" s="94" t="s">
        <v>77</v>
      </c>
      <c r="IJ11" s="95" t="s">
        <v>77</v>
      </c>
      <c r="IK11" s="92" t="s">
        <v>77</v>
      </c>
      <c r="IL11" s="94" t="s">
        <v>77</v>
      </c>
      <c r="IM11" s="94" t="s">
        <v>77</v>
      </c>
      <c r="IN11" s="94" t="s">
        <v>77</v>
      </c>
      <c r="IO11" s="92" t="s">
        <v>77</v>
      </c>
      <c r="IP11" s="94" t="s">
        <v>77</v>
      </c>
      <c r="IQ11" s="94" t="s">
        <v>77</v>
      </c>
      <c r="IR11" s="95" t="s">
        <v>77</v>
      </c>
    </row>
    <row r="12" spans="1:252">
      <c r="A12" s="98"/>
      <c r="B12" s="105" t="s">
        <v>21</v>
      </c>
      <c r="C12" s="92">
        <f>'Quarter-on-quarter'!G14</f>
        <v>-65.861489068949709</v>
      </c>
      <c r="D12" s="95" t="s">
        <v>77</v>
      </c>
      <c r="E12" s="94">
        <f>'Quarter-on-quarter'!N14</f>
        <v>-54.244147328518011</v>
      </c>
      <c r="F12" s="95" t="s">
        <v>77</v>
      </c>
      <c r="G12" s="94" t="s">
        <v>77</v>
      </c>
      <c r="H12" s="94">
        <f>'Month-on-Month'!O14</f>
        <v>-35.519828510182208</v>
      </c>
      <c r="I12" s="94">
        <f>'Month-on-Month'!P14</f>
        <v>-58.144946808510632</v>
      </c>
      <c r="J12" s="94" t="s">
        <v>77</v>
      </c>
      <c r="K12" s="94" t="s">
        <v>77</v>
      </c>
      <c r="L12" s="94" t="s">
        <v>77</v>
      </c>
      <c r="M12" s="94" t="s">
        <v>77</v>
      </c>
      <c r="N12" s="94"/>
      <c r="O12" s="92">
        <f>Year_on_year!C14</f>
        <v>6.7017383348581872</v>
      </c>
      <c r="P12" s="94">
        <f>Year_on_year!D14</f>
        <v>11.037283130306385</v>
      </c>
      <c r="Q12" s="94">
        <f>Year_on_year!E14</f>
        <v>-59.504663879060793</v>
      </c>
      <c r="R12" s="94" t="s">
        <v>77</v>
      </c>
      <c r="S12" s="94" t="s">
        <v>77</v>
      </c>
      <c r="T12" s="94" t="s">
        <v>77</v>
      </c>
      <c r="U12" s="94" t="s">
        <v>77</v>
      </c>
      <c r="V12" s="95"/>
      <c r="W12" s="94"/>
      <c r="X12" s="98"/>
      <c r="Y12" s="105" t="s">
        <v>21</v>
      </c>
      <c r="Z12" s="92">
        <f>'Quarter-on-quarter'!G33</f>
        <v>-33.020293983756858</v>
      </c>
      <c r="AA12" s="95">
        <f>'Quarter-on-quarter'!H33</f>
        <v>-59.767387283376131</v>
      </c>
      <c r="AB12" s="94">
        <f>'Quarter-on-quarter'!N33</f>
        <v>37.295540171191611</v>
      </c>
      <c r="AC12" s="94">
        <f>'Quarter-on-quarter'!O33</f>
        <v>-67.235993853313175</v>
      </c>
      <c r="AD12" s="92">
        <f>'Month-on-Month'!N24</f>
        <v>8.5537761486154107</v>
      </c>
      <c r="AE12" s="94">
        <f>'Month-on-Month'!O24</f>
        <v>-32.361797534601969</v>
      </c>
      <c r="AF12" s="94">
        <f>'Month-on-Month'!P24</f>
        <v>6.956380258660233</v>
      </c>
      <c r="AG12" s="94">
        <f>'Month-on-Month'!Q24</f>
        <v>-83.675994427297425</v>
      </c>
      <c r="AH12" s="94">
        <f>'Month-on-Month'!R24</f>
        <v>285.28069254431182</v>
      </c>
      <c r="AI12" s="94">
        <f>'Month-on-Month'!S24</f>
        <v>-13.751182677664319</v>
      </c>
      <c r="AJ12" s="94" t="s">
        <v>77</v>
      </c>
      <c r="AK12" s="94" t="s">
        <v>77</v>
      </c>
      <c r="AL12" s="92">
        <f>Year_on_year!C24</f>
        <v>159.49384205830893</v>
      </c>
      <c r="AM12" s="94">
        <f>Year_on_year!D24</f>
        <v>64.985998642209793</v>
      </c>
      <c r="AN12" s="94">
        <f>Year_on_year!E24</f>
        <v>-24.056190523511145</v>
      </c>
      <c r="AO12" s="94">
        <f>Year_on_year!F24</f>
        <v>-88.654066326639096</v>
      </c>
      <c r="AP12" s="94">
        <f>Year_on_year!G24</f>
        <v>-42.011376733228786</v>
      </c>
      <c r="AQ12" s="94">
        <f>Year_on_year!H24</f>
        <v>-65.005655120626628</v>
      </c>
      <c r="AR12" s="94">
        <f>Tonga!T12</f>
        <v>-12.7</v>
      </c>
      <c r="AS12" s="95" t="s">
        <v>77</v>
      </c>
      <c r="AT12" s="94"/>
      <c r="AU12" s="105" t="s">
        <v>21</v>
      </c>
      <c r="AV12" s="92">
        <f>'Quarter-on-quarter'!G43</f>
        <v>-26.65183629371527</v>
      </c>
      <c r="AW12" s="94">
        <f>'Quarter-on-quarter'!H43</f>
        <v>-19.106581257312438</v>
      </c>
      <c r="AX12" s="92">
        <f>'Quarter-on-quarter'!N43</f>
        <v>-9.3466750325756571</v>
      </c>
      <c r="AY12" s="95">
        <f>'Quarter-on-quarter'!O43</f>
        <v>-35.308315770939267</v>
      </c>
      <c r="AZ12" s="92">
        <f>'Month-on-Month'!N24</f>
        <v>8.5537761486154107</v>
      </c>
      <c r="BA12" s="94">
        <f>'Month-on-Month'!O24</f>
        <v>-32.361797534601969</v>
      </c>
      <c r="BB12" s="94">
        <f>'Month-on-Month'!P24</f>
        <v>6.956380258660233</v>
      </c>
      <c r="BC12" s="94">
        <f>'Month-on-Month'!Q24</f>
        <v>-83.675994427297425</v>
      </c>
      <c r="BD12" s="94">
        <f>'Month-on-Month'!R24</f>
        <v>285.28069254431182</v>
      </c>
      <c r="BE12" s="94">
        <f>'Month-on-Month'!S24</f>
        <v>-13.751182677664319</v>
      </c>
      <c r="BF12" s="94" t="s">
        <v>77</v>
      </c>
      <c r="BG12" s="95" t="s">
        <v>77</v>
      </c>
      <c r="BH12" s="94">
        <f>Year_on_year!C34</f>
        <v>-16.134904864909871</v>
      </c>
      <c r="BI12" s="94">
        <f>Year_on_year!D34</f>
        <v>6.3938615829400414</v>
      </c>
      <c r="BJ12" s="94">
        <f>Year_on_year!E34</f>
        <v>-12.798339594720931</v>
      </c>
      <c r="BK12" s="94">
        <f>Year_on_year!F34</f>
        <v>-68.642505120548066</v>
      </c>
      <c r="BL12" s="94">
        <f>Year_on_year!G34</f>
        <v>-27.091046372751915</v>
      </c>
      <c r="BM12" s="94">
        <f>Year_on_year!H34</f>
        <v>-9.438075283396385</v>
      </c>
      <c r="BN12" s="94">
        <f>Tonga!T13</f>
        <v>-5.7</v>
      </c>
      <c r="BO12" s="95" t="s">
        <v>77</v>
      </c>
      <c r="BP12" s="98"/>
      <c r="BQ12" s="105" t="s">
        <v>21</v>
      </c>
      <c r="BR12" s="92">
        <f>'Quarter-on-quarter'!G53</f>
        <v>-6.1345917111202297</v>
      </c>
      <c r="BS12" s="94">
        <f>'Quarter-on-quarter'!H53</f>
        <v>18.863387978142065</v>
      </c>
      <c r="BT12" s="92">
        <f>'Quarter-on-quarter'!N53</f>
        <v>-1.6129032258064502</v>
      </c>
      <c r="BU12" s="95">
        <f>'Quarter-on-quarter'!O53</f>
        <v>12.285773281024138</v>
      </c>
      <c r="BV12" s="92">
        <f>'Month-on-Month'!N44</f>
        <v>-0.92326631103816226</v>
      </c>
      <c r="BW12" s="94">
        <f>'Month-on-Month'!O44</f>
        <v>-0.64195485607785319</v>
      </c>
      <c r="BX12" s="94">
        <f>'Month-on-Month'!P44</f>
        <v>-4.6477699041267195</v>
      </c>
      <c r="BY12" s="94">
        <f>'Month-on-Month'!Q44</f>
        <v>3.8469945355191326</v>
      </c>
      <c r="BZ12" s="94">
        <f>'Month-on-Month'!R44</f>
        <v>3.0519890549357998</v>
      </c>
      <c r="CA12" s="94">
        <f>'Month-on-Month'!S44</f>
        <v>11.07026143790848</v>
      </c>
      <c r="CB12" s="94">
        <f>'Month-on-Month'!T44</f>
        <v>2.2250827510114091</v>
      </c>
      <c r="CC12" s="94" t="s">
        <v>77</v>
      </c>
      <c r="CD12" s="92">
        <f>Year_on_year!C44</f>
        <v>0.83524744205469847</v>
      </c>
      <c r="CE12" s="94">
        <f>Year_on_year!D44</f>
        <v>1.3305174234424566</v>
      </c>
      <c r="CF12" s="94">
        <f>Year_on_year!E44</f>
        <v>-1.6129032258064502</v>
      </c>
      <c r="CG12" s="94">
        <f>Year_on_year!F44</f>
        <v>2.3481258078414502</v>
      </c>
      <c r="CH12" s="94">
        <f>Year_on_year!G44</f>
        <v>4.5483664317744976</v>
      </c>
      <c r="CI12" s="94">
        <f>Year_on_year!H44</f>
        <v>12.285773281024138</v>
      </c>
      <c r="CJ12" s="94">
        <f>Year_on_year!I44</f>
        <v>12.781497261107733</v>
      </c>
      <c r="CK12" s="95" t="s">
        <v>77</v>
      </c>
      <c r="CL12" s="94"/>
      <c r="CM12" s="105" t="s">
        <v>21</v>
      </c>
      <c r="CN12" s="92">
        <f>'Quarter-on-quarter'!G63</f>
        <v>-0.8801062769844048</v>
      </c>
      <c r="CO12" s="94">
        <f>'Quarter-on-quarter'!H63</f>
        <v>1.7088289495728048</v>
      </c>
      <c r="CP12" s="92">
        <f>'Quarter-on-quarter'!N63</f>
        <v>2.2964867180805371</v>
      </c>
      <c r="CQ12" s="95">
        <f>'Quarter-on-quarter'!O63</f>
        <v>1.166472254624229</v>
      </c>
      <c r="CR12" s="94">
        <f>'Month-on-Month'!N54</f>
        <v>-1.6107605446695539</v>
      </c>
      <c r="CS12" s="94">
        <f>'Month-on-Month'!O54</f>
        <v>-0.40506329113924044</v>
      </c>
      <c r="CT12" s="94">
        <f>'Month-on-Month'!P54</f>
        <v>1.1523470598203689</v>
      </c>
      <c r="CU12" s="94">
        <f>(Tonga!Q19/Tonga!P19-1)*100</f>
        <v>-2.5632434243591851</v>
      </c>
      <c r="CV12" s="94">
        <f>(Tonga!R19/Tonga!Q19-1)*100</f>
        <v>1.8225584594222966</v>
      </c>
      <c r="CW12" s="94">
        <f>(Tonga!S19/Tonga!R19-1)*100</f>
        <v>2.5160418777439908</v>
      </c>
      <c r="CX12" s="94">
        <f>(Tonga!T19/Tonga!S19-1)*100</f>
        <v>1.6142315928183049</v>
      </c>
      <c r="CY12" s="95" t="s">
        <v>77</v>
      </c>
      <c r="CZ12" s="92">
        <f>Year_on_year!C54</f>
        <v>-0.96941333779040351</v>
      </c>
      <c r="DA12" s="94">
        <f>Year_on_year!D54</f>
        <v>0.18675721561969283</v>
      </c>
      <c r="DB12" s="94">
        <f>Year_on_year!E54</f>
        <v>2.2964867180805371</v>
      </c>
      <c r="DC12" s="94">
        <f>(Tonga!Q19/Tonga!E19-1)*100</f>
        <v>-0.73391363713943836</v>
      </c>
      <c r="DD12" s="94">
        <f>(Tonga!R19/Tonga!F19-1)*100</f>
        <v>1.2653898768810068</v>
      </c>
      <c r="DE12" s="94">
        <f>(Tonga!S19/Tonga!G19-1)*100</f>
        <v>1.166472254624229</v>
      </c>
      <c r="DF12" s="94">
        <f>(Tonga!T19/Tonga!H19-1)*100</f>
        <v>3.1432870757398312</v>
      </c>
      <c r="DG12" s="95" t="s">
        <v>77</v>
      </c>
      <c r="DH12" s="98"/>
      <c r="DI12" s="105" t="s">
        <v>21</v>
      </c>
      <c r="DJ12" s="92">
        <f>'Quarter-on-quarter'!G91</f>
        <v>-15.382290722272597</v>
      </c>
      <c r="DK12" s="94">
        <f>'Quarter-on-quarter'!H91</f>
        <v>13.928571428571423</v>
      </c>
      <c r="DL12" s="92">
        <f>'Quarter-on-quarter'!N91</f>
        <v>1.0830324909747224</v>
      </c>
      <c r="DM12" s="95">
        <f>'Quarter-on-quarter'!O91</f>
        <v>-9.5035460992907836</v>
      </c>
      <c r="DN12" s="94">
        <f>'Month-on-Month'!N92</f>
        <v>5.9113300492610765</v>
      </c>
      <c r="DO12" s="94">
        <f>'Month-on-Month'!O92</f>
        <v>-35.813953488372086</v>
      </c>
      <c r="DP12" s="94">
        <f>'Month-on-Month'!P92</f>
        <v>49.999999999999979</v>
      </c>
      <c r="DQ12" s="94">
        <f>'Month-on-Month'!Q92</f>
        <v>5.7971014492753659</v>
      </c>
      <c r="DR12" s="94">
        <f>'Month-on-Month'!R92</f>
        <v>-13.242009132420085</v>
      </c>
      <c r="DS12" s="94">
        <f>'Month-on-Month'!S92</f>
        <v>20.526315789473681</v>
      </c>
      <c r="DT12" s="94">
        <f>'Month-on-Month'!T92</f>
        <v>-28.820960698689944</v>
      </c>
      <c r="DU12" s="95" t="s">
        <v>77</v>
      </c>
      <c r="DV12" s="92">
        <f>Year_on_year!C91</f>
        <v>9.137055837563457</v>
      </c>
      <c r="DW12" s="94">
        <f>Year_on_year!D91</f>
        <v>-13.749999999999996</v>
      </c>
      <c r="DX12" s="94">
        <f>Year_on_year!E91</f>
        <v>5.0761421319796884</v>
      </c>
      <c r="DY12" s="94">
        <f>Year_on_year!F91</f>
        <v>8.4158415841584233</v>
      </c>
      <c r="DZ12" s="94">
        <f>Year_on_year!G91</f>
        <v>-27.203065134099624</v>
      </c>
      <c r="EA12" s="94">
        <f>Year_on_year!H91</f>
        <v>-5.3719008264462857</v>
      </c>
      <c r="EB12" s="94">
        <f>Year_on_year!I91</f>
        <v>-6.3218390804597568</v>
      </c>
      <c r="EC12" s="95" t="s">
        <v>77</v>
      </c>
      <c r="ED12" s="94"/>
      <c r="EE12" s="94"/>
      <c r="EF12" s="105" t="s">
        <v>21</v>
      </c>
      <c r="EG12" s="92">
        <f>'Quarter-on-quarter'!G100</f>
        <v>-1.6049382716049387</v>
      </c>
      <c r="EH12" s="94">
        <f>'Quarter-on-quarter'!H100</f>
        <v>24.843161856963604</v>
      </c>
      <c r="EI12" s="92">
        <f>'Quarter-on-quarter'!N100</f>
        <v>8.7312414733969881</v>
      </c>
      <c r="EJ12" s="95">
        <f>'Quarter-on-quarter'!O100</f>
        <v>1.8423746161719601</v>
      </c>
      <c r="EK12" s="94">
        <f>'Month-on-Month'!N101</f>
        <v>-24.745762711864405</v>
      </c>
      <c r="EL12" s="94">
        <f>'Month-on-Month'!O101</f>
        <v>-0.9009009009009028</v>
      </c>
      <c r="EM12" s="94">
        <f>'Month-on-Month'!P101</f>
        <v>61.363636363636353</v>
      </c>
      <c r="EN12" s="94">
        <f>'Month-on-Month'!Q101</f>
        <v>-40</v>
      </c>
      <c r="EO12" s="94">
        <f>'Month-on-Month'!R101</f>
        <v>43.1924882629108</v>
      </c>
      <c r="EP12" s="94">
        <f>'Month-on-Month'!S101</f>
        <v>56.393442622950829</v>
      </c>
      <c r="EQ12" s="94">
        <f>'Month-on-Month'!T101</f>
        <v>-40.25157232704403</v>
      </c>
      <c r="ER12" s="95" t="s">
        <v>77</v>
      </c>
      <c r="ES12" s="92">
        <f>Year_on_year!C100</f>
        <v>21.311475409836067</v>
      </c>
      <c r="ET12" s="94">
        <f>Year_on_year!D100</f>
        <v>13.402061855670123</v>
      </c>
      <c r="EU12" s="94">
        <f>Year_on_year!E100</f>
        <v>-0.28089887640450062</v>
      </c>
      <c r="EV12" s="94">
        <f>Year_on_year!F100</f>
        <v>-8.9743589743589638</v>
      </c>
      <c r="EW12" s="94">
        <f>Year_on_year!G100</f>
        <v>1.3289036544850363</v>
      </c>
      <c r="EX12" s="94">
        <f>Year_on_year!H100</f>
        <v>7.9185520361990891</v>
      </c>
      <c r="EY12" s="94">
        <f>Year_on_year!I100</f>
        <v>65.697674418604663</v>
      </c>
      <c r="EZ12" s="95" t="s">
        <v>77</v>
      </c>
      <c r="FA12" s="94"/>
      <c r="FB12" s="105" t="s">
        <v>21</v>
      </c>
      <c r="FC12" s="102" t="s">
        <v>77</v>
      </c>
      <c r="FD12" s="194" t="s">
        <v>77</v>
      </c>
      <c r="FE12" s="111" t="s">
        <v>77</v>
      </c>
      <c r="FF12" s="111" t="s">
        <v>77</v>
      </c>
      <c r="FG12" s="100" t="s">
        <v>77</v>
      </c>
      <c r="FH12" s="101" t="s">
        <v>77</v>
      </c>
      <c r="FI12" s="101" t="s">
        <v>77</v>
      </c>
      <c r="FJ12" s="101" t="s">
        <v>77</v>
      </c>
      <c r="FK12" s="101" t="s">
        <v>77</v>
      </c>
      <c r="FL12" s="101" t="s">
        <v>77</v>
      </c>
      <c r="FM12" s="101" t="s">
        <v>77</v>
      </c>
      <c r="FN12" s="101" t="s">
        <v>77</v>
      </c>
      <c r="FO12" s="100" t="s">
        <v>77</v>
      </c>
      <c r="FP12" s="101" t="s">
        <v>77</v>
      </c>
      <c r="FQ12" s="101" t="s">
        <v>77</v>
      </c>
      <c r="FR12" s="101" t="s">
        <v>77</v>
      </c>
      <c r="FS12" s="101" t="s">
        <v>77</v>
      </c>
      <c r="FT12" s="101" t="s">
        <v>77</v>
      </c>
      <c r="FU12" s="101" t="s">
        <v>77</v>
      </c>
      <c r="FV12" s="181" t="s">
        <v>77</v>
      </c>
      <c r="FW12" s="101"/>
      <c r="FX12" s="98"/>
      <c r="FY12" s="105" t="s">
        <v>21</v>
      </c>
      <c r="FZ12" s="92">
        <f>(Tonga!R61/Tonga!Q61-1)*100</f>
        <v>-14.207048458149774</v>
      </c>
      <c r="GA12" s="94">
        <f>(Tonga!S61/Tonga!R61-1)*100</f>
        <v>16.046213093709881</v>
      </c>
      <c r="GB12" s="92">
        <f>'Quarter-on-quarter'!N109</f>
        <v>1.963350785340312</v>
      </c>
      <c r="GC12" s="95">
        <f>'Quarter-on-quarter'!O109</f>
        <v>1.1185682326621871</v>
      </c>
      <c r="GD12" s="110">
        <f>'Month-on-Month'!N82</f>
        <v>-16.358024691358018</v>
      </c>
      <c r="GE12" s="110">
        <f>'Month-on-Month'!O82</f>
        <v>-8.4870848708487152</v>
      </c>
      <c r="GF12" s="110">
        <f>'Month-on-Month'!P82</f>
        <v>4.8387096774193505</v>
      </c>
      <c r="GG12" s="110">
        <f>'Month-on-Month'!Q82</f>
        <v>-9.615384615384615</v>
      </c>
      <c r="GH12" s="110">
        <f>'Month-on-Month'!R82</f>
        <v>48.936170212765951</v>
      </c>
      <c r="GI12" s="110">
        <f>'Month-on-Month'!S82</f>
        <v>-8.857142857142863</v>
      </c>
      <c r="GJ12" s="101" t="s">
        <v>77</v>
      </c>
      <c r="GK12" s="101" t="s">
        <v>77</v>
      </c>
      <c r="GL12" s="92">
        <f>(Tonga!N28/Tonga!B28-1)*100</f>
        <v>9.2741935483870996</v>
      </c>
      <c r="GM12" s="94">
        <f>(Tonga!O28/Tonga!C28-1)*100</f>
        <v>2.0576131687242816</v>
      </c>
      <c r="GN12" s="94">
        <f>Year_on_year!E82</f>
        <v>-0.1</v>
      </c>
      <c r="GO12" s="94">
        <f>Year_on_year!F82</f>
        <v>-1.6</v>
      </c>
      <c r="GP12" s="94">
        <f>Year_on_year!G82</f>
        <v>0.28653295128939771</v>
      </c>
      <c r="GQ12" s="94">
        <f>Year_on_year!H82</f>
        <v>18.148148148148135</v>
      </c>
      <c r="GR12" s="101" t="s">
        <v>77</v>
      </c>
      <c r="GS12" s="181" t="s">
        <v>77</v>
      </c>
      <c r="GT12" s="98"/>
      <c r="GU12" s="105" t="s">
        <v>21</v>
      </c>
      <c r="GV12" s="92">
        <f>'Quarter-on-quarter'!G73</f>
        <v>-0.50209205020920189</v>
      </c>
      <c r="GW12" s="94">
        <f>'Quarter-on-quarter'!H73</f>
        <v>-1.387720773759471</v>
      </c>
      <c r="GX12" s="92">
        <f>'Quarter-on-quarter'!N73</f>
        <v>5.8771148708815835</v>
      </c>
      <c r="GY12" s="95">
        <f>'Quarter-on-quarter'!O73</f>
        <v>3.3494931687968243</v>
      </c>
      <c r="GZ12" s="94">
        <f>'Month-on-Month'!N64</f>
        <v>0.29288702928869093</v>
      </c>
      <c r="HA12" s="94">
        <f>'Month-on-Month'!O64</f>
        <v>-0.91781393408426615</v>
      </c>
      <c r="HB12" s="94">
        <f>'Month-on-Month'!P64</f>
        <v>0.12631578947368549</v>
      </c>
      <c r="HC12" s="94">
        <f>(Tonga!Q22/Tonga!P22-1)*100</f>
        <v>-1.1002200440088039</v>
      </c>
      <c r="HD12" s="94">
        <f>(Tonga!R22/Tonga!Q22-1)*100</f>
        <v>0.20226537216827545</v>
      </c>
      <c r="HE12" s="94">
        <f>(Tonga!S22/Tonga!R22-1)*100</f>
        <v>-0.50464271295922458</v>
      </c>
      <c r="HF12" s="94">
        <f>(Tonga!T22/Tonga!S22-1)*100</f>
        <v>-0.50720227226618286</v>
      </c>
      <c r="HG12" s="95" t="s">
        <v>77</v>
      </c>
      <c r="HH12" s="92">
        <f>Year_on_year!C64</f>
        <v>7.8272604588393913</v>
      </c>
      <c r="HI12" s="94">
        <f>Year_on_year!D64</f>
        <v>6.6936208445642409</v>
      </c>
      <c r="HJ12" s="94">
        <f>Year_on_year!E64</f>
        <v>5.8771148708815835</v>
      </c>
      <c r="HK12" s="164">
        <f>(Tonga!Q22/Tonga!E22-1)*100</f>
        <v>2.085484204005783</v>
      </c>
      <c r="HL12" s="164">
        <f>(Tonga!R22/Tonga!F22-1)*100</f>
        <v>1.6622203981120354</v>
      </c>
      <c r="HM12" s="164">
        <f>(Tonga!S22/Tonga!G22-1)*100</f>
        <v>1.3780337309749147</v>
      </c>
      <c r="HN12" s="164">
        <f>(Tonga!T22/Tonga!H22-1)*100</f>
        <v>-0.14253716147425433</v>
      </c>
      <c r="HO12" s="95" t="s">
        <v>77</v>
      </c>
      <c r="HP12" s="161"/>
      <c r="HQ12" s="105" t="s">
        <v>21</v>
      </c>
      <c r="HR12" s="169">
        <f>Tonga!N6</f>
        <v>-0.3</v>
      </c>
      <c r="HS12" s="113">
        <f>Tonga!O6</f>
        <v>0.3</v>
      </c>
      <c r="HT12" s="113">
        <f>Tonga!P6</f>
        <v>0.2</v>
      </c>
      <c r="HU12" s="113">
        <f>Tonga!Q6</f>
        <v>1.3</v>
      </c>
      <c r="HV12" s="113">
        <f>Tonga!R6</f>
        <v>0.1</v>
      </c>
      <c r="HW12" s="113">
        <f>Tonga!S6</f>
        <v>-1.4</v>
      </c>
      <c r="HX12" s="113">
        <f>Tonga!T6</f>
        <v>-1.1000000000000001</v>
      </c>
      <c r="HY12" s="124">
        <f>Tonga!U6</f>
        <v>-1.6</v>
      </c>
      <c r="HZ12" s="161"/>
      <c r="IA12" s="161"/>
      <c r="IB12" s="105" t="s">
        <v>21</v>
      </c>
      <c r="IC12" s="92" t="s">
        <v>77</v>
      </c>
      <c r="ID12" s="94" t="s">
        <v>77</v>
      </c>
      <c r="IE12" s="94" t="s">
        <v>77</v>
      </c>
      <c r="IF12" s="94" t="s">
        <v>77</v>
      </c>
      <c r="IG12" s="92" t="s">
        <v>77</v>
      </c>
      <c r="IH12" s="94" t="s">
        <v>77</v>
      </c>
      <c r="II12" s="94" t="s">
        <v>77</v>
      </c>
      <c r="IJ12" s="95" t="s">
        <v>77</v>
      </c>
      <c r="IK12" s="92" t="s">
        <v>77</v>
      </c>
      <c r="IL12" s="94" t="s">
        <v>77</v>
      </c>
      <c r="IM12" s="94" t="s">
        <v>77</v>
      </c>
      <c r="IN12" s="94" t="s">
        <v>77</v>
      </c>
      <c r="IO12" s="92" t="s">
        <v>77</v>
      </c>
      <c r="IP12" s="94" t="s">
        <v>77</v>
      </c>
      <c r="IQ12" s="94" t="s">
        <v>77</v>
      </c>
      <c r="IR12" s="95" t="s">
        <v>77</v>
      </c>
    </row>
    <row r="13" spans="1:252" ht="15.75" thickBot="1">
      <c r="A13" s="98"/>
      <c r="B13" s="106" t="s">
        <v>22</v>
      </c>
      <c r="C13" s="93">
        <f>'Quarter-on-quarter'!G15</f>
        <v>-44.231058667710187</v>
      </c>
      <c r="D13" s="97" t="s">
        <v>77</v>
      </c>
      <c r="E13" s="96">
        <f>'Quarter-on-quarter'!N15</f>
        <v>-17.323396849480122</v>
      </c>
      <c r="F13" s="97" t="s">
        <v>77</v>
      </c>
      <c r="G13" s="96">
        <f>'Month-on-Month'!N15</f>
        <v>-4.3906738242127989</v>
      </c>
      <c r="H13" s="96">
        <f>'Month-on-Month'!O15</f>
        <v>-44.74147322550909</v>
      </c>
      <c r="I13" s="96">
        <f>(Vanuatu!P19/Vanuatu!O19-1)*100</f>
        <v>-47.861692447679701</v>
      </c>
      <c r="J13" s="96">
        <v>-100</v>
      </c>
      <c r="K13" s="96" t="s">
        <v>77</v>
      </c>
      <c r="L13" s="96" t="s">
        <v>77</v>
      </c>
      <c r="M13" s="96" t="s">
        <v>77</v>
      </c>
      <c r="N13" s="96"/>
      <c r="O13" s="93">
        <f>Year_on_year!C15</f>
        <v>24.979053204859646</v>
      </c>
      <c r="P13" s="96">
        <f>Year_on_year!D15</f>
        <v>13.007712082262213</v>
      </c>
      <c r="Q13" s="96">
        <f>(Vanuatu!P19/Vanuatu!D19-1)*100</f>
        <v>-51.067463706233987</v>
      </c>
      <c r="R13" s="127">
        <v>-100</v>
      </c>
      <c r="S13" s="96" t="s">
        <v>77</v>
      </c>
      <c r="T13" s="96" t="s">
        <v>77</v>
      </c>
      <c r="U13" s="96" t="s">
        <v>77</v>
      </c>
      <c r="V13" s="97"/>
      <c r="W13" s="94"/>
      <c r="X13" s="98"/>
      <c r="Y13" s="105" t="s">
        <v>25</v>
      </c>
      <c r="Z13" s="92">
        <f>'Quarter-on-quarter'!G34</f>
        <v>-54.449201865264342</v>
      </c>
      <c r="AA13" s="95">
        <f>'Quarter-on-quarter'!H34</f>
        <v>-74.726810929025703</v>
      </c>
      <c r="AB13" s="94">
        <f>'Quarter-on-quarter'!N34</f>
        <v>-39.607935379958569</v>
      </c>
      <c r="AC13" s="94">
        <f>'Quarter-on-quarter'!O34</f>
        <v>-90.522530269274313</v>
      </c>
      <c r="AD13" s="92">
        <f>'Month-on-Month'!N25</f>
        <v>-14.082943308582896</v>
      </c>
      <c r="AE13" s="94">
        <f>'Month-on-Month'!O25</f>
        <v>-11.45113362454715</v>
      </c>
      <c r="AF13" s="111">
        <f>'Month-on-Month'!P25</f>
        <v>-59.975022260254171</v>
      </c>
      <c r="AG13" s="111">
        <f>'Month-on-Month'!Q25</f>
        <v>-100</v>
      </c>
      <c r="AH13" s="111">
        <f>'Month-on-Month'!R25</f>
        <v>0</v>
      </c>
      <c r="AI13" s="111">
        <f>'Month-on-Month'!S25</f>
        <v>0</v>
      </c>
      <c r="AJ13" s="94" t="s">
        <v>77</v>
      </c>
      <c r="AK13" s="94" t="s">
        <v>77</v>
      </c>
      <c r="AL13" s="92">
        <f>Year_on_year!C25</f>
        <v>-6.2184186418119509</v>
      </c>
      <c r="AM13" s="94">
        <f>Year_on_year!D25</f>
        <v>32.149024282155914</v>
      </c>
      <c r="AN13" s="94">
        <f>Year_on_year!E25</f>
        <v>-82.032692936602274</v>
      </c>
      <c r="AO13" s="94">
        <f>Year_on_year!F25</f>
        <v>-100</v>
      </c>
      <c r="AP13" s="94">
        <f>Year_on_year!G25</f>
        <v>-100</v>
      </c>
      <c r="AQ13" s="94">
        <f>Year_on_year!H25</f>
        <v>-57.432539603098952</v>
      </c>
      <c r="AR13" s="94" t="s">
        <v>77</v>
      </c>
      <c r="AS13" s="95" t="s">
        <v>77</v>
      </c>
      <c r="AT13" s="111"/>
      <c r="AU13" s="105" t="s">
        <v>25</v>
      </c>
      <c r="AV13" s="92">
        <f>'Quarter-on-quarter'!G44</f>
        <v>-3.1367319663251569</v>
      </c>
      <c r="AW13" s="94">
        <f>'Quarter-on-quarter'!H44</f>
        <v>42.87504743273427</v>
      </c>
      <c r="AX13" s="92">
        <f>'Quarter-on-quarter'!N44</f>
        <v>-31.100575869131962</v>
      </c>
      <c r="AY13" s="95">
        <f>'Quarter-on-quarter'!O44</f>
        <v>45.408341269218511</v>
      </c>
      <c r="AZ13" s="92">
        <f>'Month-on-Month'!N35</f>
        <v>56.653609306150734</v>
      </c>
      <c r="BA13" s="94">
        <f>'Month-on-Month'!O35</f>
        <v>-26.120931493522058</v>
      </c>
      <c r="BB13" s="94">
        <f>'Month-on-Month'!P35</f>
        <v>-62.607409213915453</v>
      </c>
      <c r="BC13" s="94">
        <f>'Month-on-Month'!Q35</f>
        <v>333.00483505118467</v>
      </c>
      <c r="BD13" s="94">
        <f>'Month-on-Month'!R35</f>
        <v>-30.697704630197887</v>
      </c>
      <c r="BE13" s="94">
        <f>'Month-on-Month'!S35</f>
        <v>2.9956246981971413</v>
      </c>
      <c r="BF13" s="94" t="s">
        <v>77</v>
      </c>
      <c r="BG13" s="95" t="s">
        <v>77</v>
      </c>
      <c r="BH13" s="94">
        <f>Year_on_year!C35</f>
        <v>-29.699620532842509</v>
      </c>
      <c r="BI13" s="94">
        <f>Year_on_year!D35</f>
        <v>0.26733971210357588</v>
      </c>
      <c r="BJ13" s="94">
        <f>Year_on_year!E35</f>
        <v>-63.90396755325196</v>
      </c>
      <c r="BK13" s="94">
        <f>Year_on_year!F35</f>
        <v>39.316022335801762</v>
      </c>
      <c r="BL13" s="94">
        <f>Year_on_year!G35</f>
        <v>12.538022478846012</v>
      </c>
      <c r="BM13" s="94">
        <f>Year_on_year!H35</f>
        <v>121.94734691917782</v>
      </c>
      <c r="BN13" s="94" t="s">
        <v>77</v>
      </c>
      <c r="BO13" s="95" t="s">
        <v>77</v>
      </c>
      <c r="BP13" s="98"/>
      <c r="BQ13" s="106" t="s">
        <v>22</v>
      </c>
      <c r="BR13" s="93">
        <f>'Quarter-on-quarter'!G54</f>
        <v>1.4649254562833836</v>
      </c>
      <c r="BS13" s="96" t="s">
        <v>77</v>
      </c>
      <c r="BT13" s="93">
        <f>'Quarter-on-quarter'!N54</f>
        <v>20.538933323550523</v>
      </c>
      <c r="BU13" s="97" t="s">
        <v>77</v>
      </c>
      <c r="BV13" s="93">
        <f>'Month-on-Month'!N45</f>
        <v>3.1633034262901205</v>
      </c>
      <c r="BW13" s="96">
        <f>'Month-on-Month'!O45</f>
        <v>0.38219725286097184</v>
      </c>
      <c r="BX13" s="96">
        <f>'Month-on-Month'!P45</f>
        <v>-2.0207743988155835</v>
      </c>
      <c r="BY13" s="96">
        <f>(Vanuatu!Q10/Vanuatu!P10-1)*100</f>
        <v>-0.5711828786160722</v>
      </c>
      <c r="BZ13" s="96">
        <f>(Vanuatu!R10/Vanuatu!Q10-1)*100</f>
        <v>1.3972631768509158</v>
      </c>
      <c r="CA13" s="96" t="s">
        <v>77</v>
      </c>
      <c r="CB13" s="96" t="s">
        <v>77</v>
      </c>
      <c r="CC13" s="96" t="s">
        <v>77</v>
      </c>
      <c r="CD13" s="93">
        <f>Year_on_year!C45</f>
        <v>22.800339212555176</v>
      </c>
      <c r="CE13" s="96">
        <f>Year_on_year!D45</f>
        <v>24.597648083942204</v>
      </c>
      <c r="CF13" s="96">
        <f>Year_on_year!E45</f>
        <v>20.538933323550523</v>
      </c>
      <c r="CG13" s="96">
        <f>(Vanuatu!Q10/Vanuatu!E10-1)*100</f>
        <v>18.600662827102333</v>
      </c>
      <c r="CH13" s="96">
        <f>(Vanuatu!R10/Vanuatu!F10-1)*100</f>
        <v>16.134160355997153</v>
      </c>
      <c r="CI13" s="96" t="s">
        <v>77</v>
      </c>
      <c r="CJ13" s="96" t="s">
        <v>77</v>
      </c>
      <c r="CK13" s="97" t="s">
        <v>77</v>
      </c>
      <c r="CL13" s="94"/>
      <c r="CM13" s="106" t="s">
        <v>22</v>
      </c>
      <c r="CN13" s="93">
        <f>'Quarter-on-quarter'!G64</f>
        <v>0.65613254590917158</v>
      </c>
      <c r="CO13" s="96">
        <f>'Quarter-on-quarter'!H64</f>
        <v>-0.1264845178888141</v>
      </c>
      <c r="CP13" s="93">
        <f>'Quarter-on-quarter'!N64</f>
        <v>4.4825787857109001</v>
      </c>
      <c r="CQ13" s="97">
        <f>'Quarter-on-quarter'!O64</f>
        <v>3.8455061972578308</v>
      </c>
      <c r="CR13" s="96">
        <f>'Month-on-Month'!N55</f>
        <v>0.27628239703809676</v>
      </c>
      <c r="CS13" s="96">
        <f>'Month-on-Month'!O55</f>
        <v>1.069673386570491</v>
      </c>
      <c r="CT13" s="96">
        <f>'Month-on-Month'!P55</f>
        <v>-0.68355796765200427</v>
      </c>
      <c r="CU13" s="96">
        <f>(Vanuatu!Q12/Vanuatu!P12-1)*100</f>
        <v>-0.43012717418725588</v>
      </c>
      <c r="CV13" s="96">
        <f>(Vanuatu!R12/Vanuatu!Q12-1)*100</f>
        <v>0.39435503813114448</v>
      </c>
      <c r="CW13" s="96">
        <f>(Vanuatu!S12/Vanuatu!R12-1)*100</f>
        <v>-8.9049519049066994E-2</v>
      </c>
      <c r="CX13" s="96" t="s">
        <v>77</v>
      </c>
      <c r="CY13" s="97" t="s">
        <v>77</v>
      </c>
      <c r="CZ13" s="93">
        <f>Year_on_year!C55</f>
        <v>4.4411168333319262</v>
      </c>
      <c r="DA13" s="96">
        <f>Year_on_year!D55</f>
        <v>5.5122428170003124</v>
      </c>
      <c r="DB13" s="96">
        <f>Year_on_year!E55</f>
        <v>4.4825787857109001</v>
      </c>
      <c r="DC13" s="96">
        <f>(Vanuatu!Q12/Vanuatu!F12-1)*100</f>
        <v>-0.87527544864908213</v>
      </c>
      <c r="DD13" s="96">
        <f>(Vanuatu!R12/Vanuatu!G12-1)*100</f>
        <v>3.9380625420604609</v>
      </c>
      <c r="DE13" s="96">
        <f>(Vanuatu!S12/Vanuatu!H12-1)*100</f>
        <v>1.9657235365321934</v>
      </c>
      <c r="DF13" s="96" t="s">
        <v>77</v>
      </c>
      <c r="DG13" s="97" t="s">
        <v>77</v>
      </c>
      <c r="DH13" s="98"/>
      <c r="DI13" s="106" t="s">
        <v>22</v>
      </c>
      <c r="DJ13" s="93">
        <f>(Vanuatu!R36/Vanuatu!Q36-1)*100</f>
        <v>5.5802509975810155</v>
      </c>
      <c r="DK13" s="96">
        <f>(Vanuatu!S36/Vanuatu!R36-1)*100</f>
        <v>-34.210629381584631</v>
      </c>
      <c r="DL13" s="93">
        <f>'Quarter-on-quarter'!N92</f>
        <v>4.0125468469936365</v>
      </c>
      <c r="DM13" s="97">
        <f>'Quarter-on-quarter'!O92</f>
        <v>-13.891736723395553</v>
      </c>
      <c r="DN13" s="96">
        <f>'Month-on-Month'!N93</f>
        <v>43.613267466478469</v>
      </c>
      <c r="DO13" s="96">
        <f>'Month-on-Month'!O93</f>
        <v>-31.838284565557295</v>
      </c>
      <c r="DP13" s="96">
        <f>'Month-on-Month'!P93</f>
        <v>-12.026477913225852</v>
      </c>
      <c r="DQ13" s="96">
        <f>'Month-on-Month'!Q93</f>
        <v>-15.421291812560533</v>
      </c>
      <c r="DR13" s="96">
        <f>'Month-on-Month'!R93</f>
        <v>-4.7740685281423501</v>
      </c>
      <c r="DS13" s="96">
        <f>'Month-on-Month'!S93</f>
        <v>5.7441494773841528</v>
      </c>
      <c r="DT13" s="96" t="s">
        <v>77</v>
      </c>
      <c r="DU13" s="97" t="s">
        <v>77</v>
      </c>
      <c r="DV13" s="96">
        <f>Year_on_year!C92</f>
        <v>6.7273767521693451</v>
      </c>
      <c r="DW13" s="96">
        <f>Year_on_year!D92</f>
        <v>3.909016616725669</v>
      </c>
      <c r="DX13" s="96">
        <f>Year_on_year!E92</f>
        <v>-90.015546084097622</v>
      </c>
      <c r="DY13" s="96">
        <f>Year_on_year!F92</f>
        <v>-22.015386728946286</v>
      </c>
      <c r="DZ13" s="96">
        <f>Year_on_year!G92</f>
        <v>-16.99808061420346</v>
      </c>
      <c r="EA13" s="193">
        <f>Year_on_year!H92</f>
        <v>8.7481410200540566E-3</v>
      </c>
      <c r="EB13" s="96" t="s">
        <v>77</v>
      </c>
      <c r="EC13" s="97" t="s">
        <v>77</v>
      </c>
      <c r="ED13" s="94"/>
      <c r="EE13" s="94"/>
      <c r="EF13" s="106" t="s">
        <v>22</v>
      </c>
      <c r="EG13" s="93">
        <f>'Quarter-on-quarter'!G101</f>
        <v>-6.3103263139056232</v>
      </c>
      <c r="EH13" s="96">
        <f>'Quarter-on-quarter'!H101</f>
        <v>4.1756870335939666</v>
      </c>
      <c r="EI13" s="93">
        <f>'Quarter-on-quarter'!N101</f>
        <v>10.245970685685425</v>
      </c>
      <c r="EJ13" s="97">
        <f>'Quarter-on-quarter'!O101</f>
        <v>40.890067685100661</v>
      </c>
      <c r="EK13" s="96">
        <f>'Month-on-Month'!N102</f>
        <v>-6.9927385560282769</v>
      </c>
      <c r="EL13" s="96">
        <f>'Month-on-Month'!O102</f>
        <v>-27.717970765262258</v>
      </c>
      <c r="EM13" s="96">
        <f>'Month-on-Month'!P102</f>
        <v>35.301674914350968</v>
      </c>
      <c r="EN13" s="96">
        <f>'Month-on-Month'!Q102</f>
        <v>-2.1628275013187981</v>
      </c>
      <c r="EO13" s="96">
        <f>'Month-on-Month'!R102</f>
        <v>-17.656362329259522</v>
      </c>
      <c r="EP13" s="96">
        <f>'Month-on-Month'!S102</f>
        <v>35.660031430068088</v>
      </c>
      <c r="EQ13" s="96" t="s">
        <v>77</v>
      </c>
      <c r="ER13" s="97" t="s">
        <v>77</v>
      </c>
      <c r="ES13" s="93">
        <f>Year_on_year!C101</f>
        <v>32.908209910404111</v>
      </c>
      <c r="ET13" s="96">
        <f>Year_on_year!D101</f>
        <v>-17.230514749320626</v>
      </c>
      <c r="EU13" s="96">
        <f>Year_on_year!E101</f>
        <v>18.672008680772922</v>
      </c>
      <c r="EV13" s="96">
        <f>Year_on_year!F101</f>
        <v>63.724105461393599</v>
      </c>
      <c r="EW13" s="96">
        <f>Year_on_year!G101</f>
        <v>12.123733542166338</v>
      </c>
      <c r="EX13" s="96">
        <f>Year_on_year!H101</f>
        <v>50.566860465116271</v>
      </c>
      <c r="EY13" s="96" t="s">
        <v>77</v>
      </c>
      <c r="EZ13" s="97" t="s">
        <v>77</v>
      </c>
      <c r="FA13" s="94"/>
      <c r="FB13" s="106" t="s">
        <v>22</v>
      </c>
      <c r="FC13" s="172">
        <f>'Quarter-on-quarter'!G83</f>
        <v>-1.7877254768650097E-3</v>
      </c>
      <c r="FD13" s="195" t="s">
        <v>77</v>
      </c>
      <c r="FE13" s="127">
        <f>'Quarter-on-quarter'!N83</f>
        <v>-10.738051543924032</v>
      </c>
      <c r="FF13" s="127" t="s">
        <v>77</v>
      </c>
      <c r="FG13" s="103" t="s">
        <v>77</v>
      </c>
      <c r="FH13" s="104" t="s">
        <v>77</v>
      </c>
      <c r="FI13" s="104" t="s">
        <v>77</v>
      </c>
      <c r="FJ13" s="104" t="s">
        <v>77</v>
      </c>
      <c r="FK13" s="104" t="s">
        <v>77</v>
      </c>
      <c r="FL13" s="104" t="s">
        <v>77</v>
      </c>
      <c r="FM13" s="104" t="s">
        <v>77</v>
      </c>
      <c r="FN13" s="104" t="s">
        <v>77</v>
      </c>
      <c r="FO13" s="235">
        <f>Year_on_year!C74</f>
        <v>-10.737932333496591</v>
      </c>
      <c r="FP13" s="236">
        <f>Year_on_year!D74</f>
        <v>-10.737932333496591</v>
      </c>
      <c r="FQ13" s="236">
        <f>Year_on_year!E74</f>
        <v>-10.737932333496591</v>
      </c>
      <c r="FR13" s="236">
        <f>Year_on_year!F74</f>
        <v>-10.737932333496591</v>
      </c>
      <c r="FS13" s="236">
        <f>Year_on_year!G74</f>
        <v>-10.737932333496591</v>
      </c>
      <c r="FT13" s="104" t="s">
        <v>77</v>
      </c>
      <c r="FU13" s="104" t="s">
        <v>77</v>
      </c>
      <c r="FV13" s="182" t="s">
        <v>77</v>
      </c>
      <c r="FW13" s="101"/>
      <c r="FX13" s="98"/>
      <c r="FY13" s="106" t="s">
        <v>22</v>
      </c>
      <c r="FZ13" s="93" t="s">
        <v>77</v>
      </c>
      <c r="GA13" s="96" t="s">
        <v>77</v>
      </c>
      <c r="GB13" s="93" t="s">
        <v>77</v>
      </c>
      <c r="GC13" s="97" t="s">
        <v>77</v>
      </c>
      <c r="GD13" s="104" t="s">
        <v>77</v>
      </c>
      <c r="GE13" s="104" t="s">
        <v>77</v>
      </c>
      <c r="GF13" s="104" t="s">
        <v>77</v>
      </c>
      <c r="GG13" s="104" t="s">
        <v>77</v>
      </c>
      <c r="GH13" s="104" t="s">
        <v>77</v>
      </c>
      <c r="GI13" s="104" t="s">
        <v>77</v>
      </c>
      <c r="GJ13" s="104" t="s">
        <v>77</v>
      </c>
      <c r="GK13" s="104" t="s">
        <v>77</v>
      </c>
      <c r="GL13" s="103" t="s">
        <v>77</v>
      </c>
      <c r="GM13" s="104" t="s">
        <v>77</v>
      </c>
      <c r="GN13" s="104" t="s">
        <v>77</v>
      </c>
      <c r="GO13" s="104" t="s">
        <v>77</v>
      </c>
      <c r="GP13" s="104" t="s">
        <v>77</v>
      </c>
      <c r="GQ13" s="104" t="s">
        <v>77</v>
      </c>
      <c r="GR13" s="104" t="s">
        <v>77</v>
      </c>
      <c r="GS13" s="182" t="s">
        <v>77</v>
      </c>
      <c r="GT13" s="98"/>
      <c r="GU13" s="106" t="s">
        <v>22</v>
      </c>
      <c r="GV13" s="93">
        <f>'Quarter-on-quarter'!G74</f>
        <v>2.3799996920526034E-2</v>
      </c>
      <c r="GW13" s="96">
        <f>'Quarter-on-quarter'!H74</f>
        <v>-0.4885229094249488</v>
      </c>
      <c r="GX13" s="93">
        <f>'Quarter-on-quarter'!N74</f>
        <v>-1.4823129362535936</v>
      </c>
      <c r="GY13" s="97">
        <f>'Quarter-on-quarter'!O74</f>
        <v>-3.1127541412139581</v>
      </c>
      <c r="GZ13" s="96">
        <f>'Month-on-Month'!N65</f>
        <v>-0.74537042695066447</v>
      </c>
      <c r="HA13" s="96">
        <f>'Month-on-Month'!O65</f>
        <v>0.51632565521948504</v>
      </c>
      <c r="HB13" s="96">
        <f>'Month-on-Month'!P65</f>
        <v>0.25729252447030948</v>
      </c>
      <c r="HC13" s="96">
        <f>(Vanuatu!Q14/Vanuatu!P14-1)*100</f>
        <v>-0.4146734707277</v>
      </c>
      <c r="HD13" s="193">
        <f>'Month-on-Month'!R65</f>
        <v>-4.4856471301690792E-2</v>
      </c>
      <c r="HE13" s="193">
        <f>'Month-on-Month'!S65</f>
        <v>-2.9313625643223595E-2</v>
      </c>
      <c r="HF13" s="96" t="s">
        <v>77</v>
      </c>
      <c r="HG13" s="97" t="s">
        <v>77</v>
      </c>
      <c r="HH13" s="93">
        <f>Year_on_year!C65</f>
        <v>-1.6005473905240541</v>
      </c>
      <c r="HI13" s="96">
        <f>Year_on_year!D65</f>
        <v>-1.0444716421699973</v>
      </c>
      <c r="HJ13" s="96">
        <f>Year_on_year!E65</f>
        <v>-1.4823129362535936</v>
      </c>
      <c r="HK13" s="167">
        <f>(Vanuatu!Q14/Vanuatu!F14-1)*100</f>
        <v>-2.9140406344806191</v>
      </c>
      <c r="HL13" s="167">
        <f>(Vanuatu!R14/Vanuatu!G14-1)*100</f>
        <v>-3.0843446488146298</v>
      </c>
      <c r="HM13" s="167">
        <f>(Vanuatu!S14/Vanuatu!H14-1)*100</f>
        <v>-2.6797558298273128</v>
      </c>
      <c r="HN13" s="96" t="s">
        <v>77</v>
      </c>
      <c r="HO13" s="97" t="s">
        <v>77</v>
      </c>
      <c r="HP13" s="161"/>
      <c r="HQ13" s="106" t="s">
        <v>22</v>
      </c>
      <c r="HR13" s="93" t="s">
        <v>77</v>
      </c>
      <c r="HS13" s="96" t="s">
        <v>77</v>
      </c>
      <c r="HT13" s="130">
        <f>Vanuatu!R46</f>
        <v>3.1</v>
      </c>
      <c r="HU13" s="96" t="s">
        <v>77</v>
      </c>
      <c r="HV13" s="96" t="s">
        <v>77</v>
      </c>
      <c r="HW13" s="96" t="s">
        <v>77</v>
      </c>
      <c r="HX13" s="96" t="s">
        <v>77</v>
      </c>
      <c r="HY13" s="97" t="s">
        <v>77</v>
      </c>
      <c r="HZ13" s="161"/>
      <c r="IA13" s="161"/>
      <c r="IB13" s="106" t="s">
        <v>22</v>
      </c>
      <c r="IC13" s="93" t="s">
        <v>77</v>
      </c>
      <c r="ID13" s="96" t="s">
        <v>77</v>
      </c>
      <c r="IE13" s="96" t="s">
        <v>77</v>
      </c>
      <c r="IF13" s="96" t="s">
        <v>77</v>
      </c>
      <c r="IG13" s="93" t="s">
        <v>77</v>
      </c>
      <c r="IH13" s="96" t="s">
        <v>77</v>
      </c>
      <c r="II13" s="96" t="s">
        <v>77</v>
      </c>
      <c r="IJ13" s="97" t="s">
        <v>77</v>
      </c>
      <c r="IK13" s="93" t="s">
        <v>77</v>
      </c>
      <c r="IL13" s="96" t="s">
        <v>77</v>
      </c>
      <c r="IM13" s="96" t="s">
        <v>77</v>
      </c>
      <c r="IN13" s="96" t="s">
        <v>77</v>
      </c>
      <c r="IO13" s="93" t="s">
        <v>77</v>
      </c>
      <c r="IP13" s="96" t="s">
        <v>77</v>
      </c>
      <c r="IQ13" s="96" t="s">
        <v>77</v>
      </c>
      <c r="IR13" s="97" t="s">
        <v>77</v>
      </c>
    </row>
    <row r="14" spans="1:252" ht="15.75" customHeight="1" thickBot="1">
      <c r="A14" s="161"/>
      <c r="B14" s="328" t="s">
        <v>78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161"/>
      <c r="Q14" s="161"/>
      <c r="R14" s="161"/>
      <c r="S14" s="161"/>
      <c r="T14" s="161"/>
      <c r="U14" s="161"/>
      <c r="V14" s="161"/>
      <c r="W14" s="161"/>
      <c r="X14" s="161"/>
      <c r="Y14" s="201" t="s">
        <v>22</v>
      </c>
      <c r="Z14" s="93">
        <f>'Quarter-on-quarter'!G35</f>
        <v>-18.666666666666664</v>
      </c>
      <c r="AA14" s="97" t="s">
        <v>77</v>
      </c>
      <c r="AB14" s="193">
        <f>'Quarter-on-quarter'!N35</f>
        <v>0.66006600660066805</v>
      </c>
      <c r="AC14" s="96" t="s">
        <v>77</v>
      </c>
      <c r="AD14" s="93" t="s">
        <v>77</v>
      </c>
      <c r="AE14" s="96" t="s">
        <v>77</v>
      </c>
      <c r="AF14" s="96" t="s">
        <v>77</v>
      </c>
      <c r="AG14" s="96" t="s">
        <v>77</v>
      </c>
      <c r="AH14" s="96" t="s">
        <v>77</v>
      </c>
      <c r="AI14" s="96" t="s">
        <v>77</v>
      </c>
      <c r="AJ14" s="96" t="s">
        <v>77</v>
      </c>
      <c r="AK14" s="96" t="s">
        <v>77</v>
      </c>
      <c r="AL14" s="93" t="s">
        <v>77</v>
      </c>
      <c r="AM14" s="96" t="s">
        <v>77</v>
      </c>
      <c r="AN14" s="96" t="s">
        <v>77</v>
      </c>
      <c r="AO14" s="96" t="s">
        <v>77</v>
      </c>
      <c r="AP14" s="96" t="s">
        <v>77</v>
      </c>
      <c r="AQ14" s="96" t="s">
        <v>77</v>
      </c>
      <c r="AR14" s="96" t="s">
        <v>77</v>
      </c>
      <c r="AS14" s="97" t="s">
        <v>77</v>
      </c>
      <c r="AT14" s="135"/>
      <c r="AU14" s="237" t="s">
        <v>22</v>
      </c>
      <c r="AV14" s="206">
        <f>'Quarter-on-quarter'!G45</f>
        <v>-11.314035247922561</v>
      </c>
      <c r="AW14" s="96" t="s">
        <v>77</v>
      </c>
      <c r="AX14" s="206">
        <f>'Quarter-on-quarter'!N45</f>
        <v>29.510601413521798</v>
      </c>
      <c r="AY14" s="97" t="s">
        <v>77</v>
      </c>
      <c r="AZ14" s="93" t="s">
        <v>77</v>
      </c>
      <c r="BA14" s="96" t="s">
        <v>77</v>
      </c>
      <c r="BB14" s="96" t="s">
        <v>77</v>
      </c>
      <c r="BC14" s="96" t="s">
        <v>77</v>
      </c>
      <c r="BD14" s="96" t="s">
        <v>77</v>
      </c>
      <c r="BE14" s="96" t="s">
        <v>77</v>
      </c>
      <c r="BF14" s="96" t="s">
        <v>77</v>
      </c>
      <c r="BG14" s="97" t="s">
        <v>77</v>
      </c>
      <c r="BH14" s="96" t="s">
        <v>77</v>
      </c>
      <c r="BI14" s="96" t="s">
        <v>77</v>
      </c>
      <c r="BJ14" s="96" t="s">
        <v>77</v>
      </c>
      <c r="BK14" s="96" t="s">
        <v>77</v>
      </c>
      <c r="BL14" s="96" t="s">
        <v>77</v>
      </c>
      <c r="BM14" s="96" t="s">
        <v>77</v>
      </c>
      <c r="BN14" s="96" t="s">
        <v>77</v>
      </c>
      <c r="BO14" s="97" t="s">
        <v>77</v>
      </c>
      <c r="BP14" s="161"/>
      <c r="BQ14" s="328" t="s">
        <v>79</v>
      </c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121"/>
      <c r="CM14" s="328" t="s">
        <v>80</v>
      </c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161"/>
      <c r="DI14" s="120" t="s">
        <v>81</v>
      </c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0" t="s">
        <v>81</v>
      </c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0" t="s">
        <v>81</v>
      </c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61"/>
      <c r="FY14" s="328" t="s">
        <v>81</v>
      </c>
      <c r="FZ14" s="326"/>
      <c r="GA14" s="326"/>
      <c r="GB14" s="326"/>
      <c r="GC14" s="326"/>
      <c r="GD14" s="326"/>
      <c r="GE14" s="326"/>
      <c r="GF14" s="326"/>
      <c r="GG14" s="326"/>
      <c r="GH14" s="326"/>
      <c r="GI14" s="326"/>
      <c r="GJ14" s="326"/>
      <c r="GK14" s="326"/>
      <c r="GL14" s="326"/>
      <c r="GM14" s="326"/>
      <c r="GN14" s="326"/>
      <c r="GO14" s="326"/>
      <c r="GP14" s="230"/>
      <c r="GQ14" s="230"/>
      <c r="GR14" s="230"/>
      <c r="GS14" s="230"/>
      <c r="GT14" s="161"/>
      <c r="GU14" s="328" t="s">
        <v>80</v>
      </c>
      <c r="GV14" s="326"/>
      <c r="GW14" s="326"/>
      <c r="GX14" s="326"/>
      <c r="GY14" s="326"/>
      <c r="GZ14" s="326"/>
      <c r="HA14" s="326"/>
      <c r="HB14" s="326"/>
      <c r="HC14" s="326"/>
      <c r="HD14" s="326"/>
      <c r="HE14" s="326"/>
      <c r="HF14" s="326"/>
      <c r="HG14" s="326"/>
      <c r="HH14" s="326"/>
      <c r="HI14" s="326"/>
      <c r="HJ14" s="326"/>
      <c r="HK14" s="161"/>
      <c r="HL14" s="161"/>
      <c r="HM14" s="161"/>
      <c r="HN14" s="161"/>
      <c r="HP14" s="161"/>
      <c r="HQ14" s="121" t="s">
        <v>80</v>
      </c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328" t="s">
        <v>82</v>
      </c>
      <c r="IC14" s="328"/>
      <c r="ID14" s="328"/>
      <c r="IE14" s="328"/>
      <c r="IF14" s="328"/>
      <c r="IG14" s="328"/>
      <c r="IH14" s="328"/>
      <c r="II14" s="328"/>
      <c r="IJ14" s="328"/>
      <c r="IK14" s="161"/>
      <c r="IL14" s="161"/>
      <c r="IM14" s="161"/>
      <c r="IN14" s="161"/>
      <c r="IO14" s="161"/>
      <c r="IP14" s="161"/>
      <c r="IQ14" s="161"/>
      <c r="IR14" s="161"/>
    </row>
    <row r="15" spans="1:252" ht="15" customHeight="1">
      <c r="A15" s="161"/>
      <c r="B15" s="326" t="s">
        <v>83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1"/>
      <c r="Q15" s="161"/>
      <c r="R15" s="161"/>
      <c r="S15" s="161"/>
      <c r="T15" s="161"/>
      <c r="U15" s="161"/>
      <c r="V15" s="161"/>
      <c r="W15" s="161"/>
      <c r="X15" s="161"/>
      <c r="Y15" s="326" t="s">
        <v>84</v>
      </c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230"/>
      <c r="AR15" s="230"/>
      <c r="AS15" s="230"/>
      <c r="AT15" s="121"/>
      <c r="AU15" s="121" t="s">
        <v>84</v>
      </c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230"/>
      <c r="BL15" s="230"/>
      <c r="BM15" s="230"/>
      <c r="BN15" s="230"/>
      <c r="BO15" s="230"/>
      <c r="BP15" s="161"/>
      <c r="BQ15" s="121" t="s">
        <v>83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 t="s">
        <v>83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61"/>
      <c r="DI15" s="121" t="s">
        <v>83</v>
      </c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 t="s">
        <v>83</v>
      </c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 t="s">
        <v>83</v>
      </c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61"/>
      <c r="FY15" s="326" t="s">
        <v>83</v>
      </c>
      <c r="FZ15" s="326"/>
      <c r="GA15" s="326"/>
      <c r="GB15" s="326"/>
      <c r="GC15" s="326"/>
      <c r="GD15" s="326"/>
      <c r="GE15" s="326"/>
      <c r="GF15" s="326"/>
      <c r="GG15" s="326"/>
      <c r="GH15" s="326"/>
      <c r="GI15" s="326"/>
      <c r="GJ15" s="326"/>
      <c r="GK15" s="326"/>
      <c r="GL15" s="326"/>
      <c r="GM15" s="326"/>
      <c r="GN15" s="326"/>
      <c r="GO15" s="326"/>
      <c r="GP15" s="230"/>
      <c r="GQ15" s="230"/>
      <c r="GR15" s="230"/>
      <c r="GS15" s="230"/>
      <c r="GT15" s="161"/>
      <c r="GU15" s="326" t="s">
        <v>83</v>
      </c>
      <c r="GV15" s="326"/>
      <c r="GW15" s="326"/>
      <c r="GX15" s="326"/>
      <c r="GY15" s="326"/>
      <c r="GZ15" s="326"/>
      <c r="HA15" s="326"/>
      <c r="HB15" s="326"/>
      <c r="HC15" s="326"/>
      <c r="HD15" s="326"/>
      <c r="HE15" s="326"/>
      <c r="HF15" s="326"/>
      <c r="HG15" s="326"/>
      <c r="HH15" s="326"/>
      <c r="HI15" s="326"/>
      <c r="HJ15" s="326"/>
      <c r="HK15" s="161"/>
      <c r="HL15" s="161"/>
      <c r="HM15" s="161"/>
      <c r="HN15" s="161"/>
      <c r="HP15" s="161"/>
      <c r="HQ15" s="187" t="s">
        <v>83</v>
      </c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352"/>
      <c r="IC15" s="352"/>
      <c r="ID15" s="352"/>
      <c r="IE15" s="352"/>
      <c r="IF15" s="352"/>
      <c r="IG15" s="352"/>
      <c r="IH15" s="352"/>
      <c r="II15" s="352"/>
      <c r="IJ15" s="352"/>
      <c r="IK15" s="352"/>
      <c r="IL15" s="352"/>
      <c r="IM15" s="352"/>
      <c r="IN15" s="352"/>
      <c r="IO15" s="161"/>
      <c r="IP15" s="161"/>
      <c r="IQ15" s="161"/>
      <c r="IR15" s="161"/>
    </row>
    <row r="16" spans="1:252" ht="29.1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230" t="s">
        <v>83</v>
      </c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161"/>
      <c r="AR16" s="161"/>
      <c r="AS16" s="161"/>
      <c r="AU16" s="121" t="s">
        <v>83</v>
      </c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61"/>
      <c r="BJ16" s="161"/>
      <c r="BK16" s="161"/>
      <c r="BL16" s="161"/>
      <c r="BM16" s="161"/>
      <c r="BN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D16" s="161"/>
      <c r="CE16" s="161"/>
      <c r="CF16" s="161"/>
      <c r="CG16" s="161"/>
      <c r="CH16" s="161"/>
      <c r="CI16" s="161"/>
      <c r="CJ16" s="161"/>
      <c r="CL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Z16" s="161"/>
      <c r="DA16" s="161"/>
      <c r="DB16" s="161"/>
      <c r="DC16" s="161"/>
      <c r="DD16" s="161"/>
      <c r="DE16" s="161"/>
      <c r="DF16" s="161"/>
      <c r="DH16" s="161"/>
      <c r="DI16" s="161"/>
      <c r="DJ16" s="161"/>
      <c r="DK16" s="161"/>
      <c r="DL16" s="161"/>
      <c r="DM16" s="161"/>
      <c r="EG16" s="161"/>
      <c r="EH16" s="161"/>
      <c r="EI16" s="161"/>
      <c r="EJ16" s="161"/>
      <c r="FB16" s="131" t="s">
        <v>85</v>
      </c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O16" s="161"/>
      <c r="FP16" s="161"/>
      <c r="FQ16" s="161"/>
      <c r="FR16" s="161"/>
      <c r="FS16" s="161"/>
      <c r="FT16" s="161"/>
      <c r="FU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L16" s="161"/>
      <c r="GM16" s="161"/>
      <c r="GN16" s="161"/>
      <c r="GO16" s="161"/>
      <c r="GP16" s="161"/>
      <c r="GQ16" s="161"/>
      <c r="GR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H16" s="161"/>
      <c r="HI16" s="161"/>
      <c r="HJ16" s="161"/>
      <c r="HK16" s="161"/>
      <c r="HL16" s="161"/>
      <c r="HM16" s="161"/>
      <c r="HN16" s="161"/>
      <c r="HP16" s="161"/>
      <c r="HQ16" s="351" t="s">
        <v>86</v>
      </c>
      <c r="HR16" s="351"/>
      <c r="HS16" s="351"/>
      <c r="HT16" s="351"/>
      <c r="HU16" s="351"/>
      <c r="HV16" s="351"/>
      <c r="HW16" s="351"/>
      <c r="HX16" s="351"/>
      <c r="HY16" s="35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</row>
    <row r="17" spans="2:225" s="86" customFormat="1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13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13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13"/>
      <c r="EE17" s="113"/>
      <c r="EF17" s="113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92" t="s">
        <v>87</v>
      </c>
    </row>
    <row r="19" spans="2:225" ht="28.5" customHeight="1" thickBot="1">
      <c r="B19" s="113"/>
      <c r="C19" s="213" t="s">
        <v>88</v>
      </c>
      <c r="D19" s="213"/>
      <c r="E19" s="213"/>
      <c r="F19" s="213"/>
      <c r="G19" s="113"/>
      <c r="H19" s="113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L19" s="161"/>
      <c r="AM19" s="161"/>
      <c r="AN19" s="161"/>
      <c r="AO19" s="161"/>
      <c r="AP19" s="161"/>
      <c r="AQ19" s="161"/>
      <c r="AR19" s="161"/>
      <c r="AS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H19" s="161"/>
      <c r="BI19" s="161"/>
      <c r="BJ19" s="161"/>
      <c r="BK19" s="161"/>
      <c r="BL19" s="161"/>
      <c r="BM19" s="161"/>
      <c r="BN19" s="161"/>
      <c r="BP19" s="113"/>
      <c r="BQ19" s="341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216"/>
      <c r="CH19" s="216"/>
      <c r="CI19" s="216"/>
      <c r="CJ19" s="216"/>
      <c r="CK19" s="216"/>
      <c r="CL19" s="216"/>
      <c r="CM19" s="216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Z19" s="161"/>
      <c r="DA19" s="161"/>
      <c r="DB19" s="161"/>
      <c r="DC19" s="161"/>
      <c r="DD19" s="161"/>
      <c r="DE19" s="161"/>
      <c r="DF19" s="161"/>
      <c r="DH19" s="161"/>
      <c r="DI19" s="161"/>
      <c r="DJ19" s="161"/>
      <c r="DK19" s="161"/>
      <c r="DL19" s="161"/>
      <c r="DM19" s="161"/>
      <c r="EG19" s="161"/>
      <c r="EH19" s="161"/>
      <c r="EI19" s="161"/>
      <c r="EJ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O19" s="161"/>
      <c r="FP19" s="161"/>
      <c r="FQ19" s="161"/>
      <c r="FR19" s="161"/>
      <c r="FS19" s="161"/>
      <c r="FT19" s="161"/>
      <c r="FU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L19" s="161"/>
      <c r="GM19" s="161"/>
      <c r="GN19" s="161"/>
      <c r="GO19" s="161"/>
      <c r="GP19" s="161"/>
      <c r="GQ19" s="161"/>
      <c r="GR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H19" s="161"/>
      <c r="HI19" s="161"/>
      <c r="HJ19" s="161"/>
      <c r="HK19" s="161"/>
      <c r="HL19" s="161"/>
      <c r="HM19" s="161"/>
      <c r="HN19" s="161"/>
      <c r="HP19" s="161"/>
      <c r="HQ19" s="161"/>
    </row>
    <row r="20" spans="2:225" ht="15.75" thickBot="1">
      <c r="B20" s="338"/>
      <c r="C20" s="295" t="s">
        <v>89</v>
      </c>
      <c r="D20" s="296"/>
      <c r="E20" s="296"/>
      <c r="F20" s="297"/>
      <c r="G20" s="113"/>
      <c r="H20" s="113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L20" s="161"/>
      <c r="AM20" s="161"/>
      <c r="AN20" s="161"/>
      <c r="AO20" s="161"/>
      <c r="AP20" s="161"/>
      <c r="AQ20" s="161"/>
      <c r="AR20" s="161"/>
      <c r="AS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H20" s="161"/>
      <c r="BI20" s="161"/>
      <c r="BJ20" s="161"/>
      <c r="BK20" s="161"/>
      <c r="BL20" s="161"/>
      <c r="BM20" s="161"/>
      <c r="BN20" s="161"/>
      <c r="BP20" s="113"/>
      <c r="BQ20" s="341"/>
      <c r="BR20" s="233"/>
      <c r="BS20" s="233"/>
      <c r="BT20" s="233"/>
      <c r="BU20" s="233"/>
      <c r="BV20" s="342"/>
      <c r="BW20" s="342"/>
      <c r="BX20" s="342"/>
      <c r="BY20" s="233"/>
      <c r="BZ20" s="233"/>
      <c r="CA20" s="233"/>
      <c r="CB20" s="233"/>
      <c r="CC20" s="233"/>
      <c r="CD20" s="342"/>
      <c r="CE20" s="342"/>
      <c r="CF20" s="342"/>
      <c r="CG20" s="233"/>
      <c r="CH20" s="233"/>
      <c r="CI20" s="233"/>
      <c r="CJ20" s="233"/>
      <c r="CK20" s="233"/>
      <c r="CL20" s="233"/>
      <c r="CM20" s="233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Z20" s="161"/>
      <c r="DA20" s="161"/>
      <c r="DB20" s="161"/>
      <c r="DC20" s="161"/>
      <c r="DD20" s="161"/>
      <c r="DE20" s="161"/>
      <c r="DF20" s="161"/>
      <c r="DH20" s="161"/>
      <c r="DI20" s="161"/>
      <c r="DJ20" s="161"/>
      <c r="DK20" s="161"/>
      <c r="DL20" s="161"/>
      <c r="DM20" s="161"/>
      <c r="EG20" s="161"/>
      <c r="EH20" s="161"/>
      <c r="EI20" s="161"/>
      <c r="EJ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O20" s="161"/>
      <c r="FP20" s="161"/>
      <c r="FQ20" s="161"/>
      <c r="FR20" s="161"/>
      <c r="FS20" s="161"/>
      <c r="FT20" s="161"/>
      <c r="FU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L20" s="161"/>
      <c r="GM20" s="161"/>
      <c r="GN20" s="161"/>
      <c r="GO20" s="161"/>
      <c r="GP20" s="161"/>
      <c r="GQ20" s="161"/>
      <c r="GR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H20" s="161"/>
      <c r="HI20" s="161"/>
      <c r="HJ20" s="161"/>
      <c r="HK20" s="161"/>
      <c r="HL20" s="161"/>
      <c r="HM20" s="161"/>
      <c r="HN20" s="161"/>
      <c r="HP20" s="161"/>
      <c r="HQ20" s="161"/>
    </row>
    <row r="21" spans="2:225" ht="36.75" customHeight="1" thickBot="1">
      <c r="B21" s="339"/>
      <c r="C21" s="289" t="s">
        <v>65</v>
      </c>
      <c r="D21" s="291"/>
      <c r="E21" s="289" t="s">
        <v>66</v>
      </c>
      <c r="F21" s="291"/>
      <c r="G21" s="113"/>
      <c r="H21" s="113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L21" s="161"/>
      <c r="AM21" s="161"/>
      <c r="AN21" s="161"/>
      <c r="AO21" s="161"/>
      <c r="AP21" s="161"/>
      <c r="AQ21" s="161"/>
      <c r="AR21" s="161"/>
      <c r="AS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H21" s="161"/>
      <c r="BI21" s="161"/>
      <c r="BJ21" s="161"/>
      <c r="BK21" s="161"/>
      <c r="BL21" s="161"/>
      <c r="BM21" s="161"/>
      <c r="BN21" s="161"/>
      <c r="BP21" s="113"/>
      <c r="BQ21" s="341"/>
      <c r="BR21" s="218"/>
      <c r="BS21" s="218"/>
      <c r="BT21" s="218"/>
      <c r="BU21" s="218"/>
      <c r="BV21" s="302"/>
      <c r="BW21" s="302"/>
      <c r="BX21" s="302"/>
      <c r="BY21" s="218"/>
      <c r="BZ21" s="218"/>
      <c r="CA21" s="218"/>
      <c r="CB21" s="218"/>
      <c r="CC21" s="218"/>
      <c r="CD21" s="302"/>
      <c r="CE21" s="302"/>
      <c r="CF21" s="302"/>
      <c r="CG21" s="218"/>
      <c r="CH21" s="218"/>
      <c r="CI21" s="218"/>
      <c r="CJ21" s="218"/>
      <c r="CK21" s="218"/>
      <c r="CL21" s="218"/>
      <c r="CM21" s="218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Z21" s="161"/>
      <c r="DA21" s="161"/>
      <c r="DB21" s="161"/>
      <c r="DC21" s="161"/>
      <c r="DD21" s="161"/>
      <c r="DE21" s="161"/>
      <c r="DF21" s="161"/>
      <c r="DH21" s="161"/>
      <c r="DI21" s="161"/>
      <c r="DJ21" s="161"/>
      <c r="DK21" s="161"/>
      <c r="DL21" s="161"/>
      <c r="DM21" s="161"/>
      <c r="EG21" s="161"/>
      <c r="EH21" s="161"/>
      <c r="EI21" s="161"/>
      <c r="EJ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O21" s="161"/>
      <c r="FP21" s="161"/>
      <c r="FQ21" s="161"/>
      <c r="FR21" s="161"/>
      <c r="FS21" s="161"/>
      <c r="FT21" s="161"/>
      <c r="FU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L21" s="161"/>
      <c r="GM21" s="161"/>
      <c r="GN21" s="161"/>
      <c r="GO21" s="161"/>
      <c r="GP21" s="161"/>
      <c r="GQ21" s="161"/>
      <c r="GR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H21" s="161"/>
      <c r="HI21" s="161"/>
      <c r="HJ21" s="161"/>
      <c r="HK21" s="161"/>
      <c r="HL21" s="161"/>
      <c r="HM21" s="161"/>
      <c r="HN21" s="161"/>
      <c r="HP21" s="161"/>
      <c r="HQ21" s="161"/>
    </row>
    <row r="22" spans="2:225" ht="21.75" customHeight="1" thickBot="1">
      <c r="B22" s="339"/>
      <c r="C22" s="292">
        <v>2020</v>
      </c>
      <c r="D22" s="294"/>
      <c r="E22" s="292">
        <v>2020</v>
      </c>
      <c r="F22" s="294"/>
      <c r="G22" s="113"/>
      <c r="H22" s="113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L22" s="161"/>
      <c r="AM22" s="161"/>
      <c r="AN22" s="161"/>
      <c r="AO22" s="161"/>
      <c r="AP22" s="161"/>
      <c r="AQ22" s="161"/>
      <c r="AR22" s="161"/>
      <c r="AS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H22" s="161"/>
      <c r="BI22" s="161"/>
      <c r="BJ22" s="161"/>
      <c r="BK22" s="161"/>
      <c r="BL22" s="161"/>
      <c r="BM22" s="161"/>
      <c r="BN22" s="161"/>
      <c r="BP22" s="113"/>
      <c r="BQ22" s="341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Z22" s="161"/>
      <c r="DA22" s="161"/>
      <c r="DB22" s="161"/>
      <c r="DC22" s="161"/>
      <c r="DD22" s="161"/>
      <c r="DE22" s="161"/>
      <c r="DF22" s="161"/>
      <c r="DH22" s="161"/>
      <c r="DI22" s="161"/>
      <c r="DJ22" s="161"/>
      <c r="DK22" s="161"/>
      <c r="DL22" s="161"/>
      <c r="DM22" s="161"/>
      <c r="EG22" s="161"/>
      <c r="EH22" s="161"/>
      <c r="EI22" s="161"/>
      <c r="EJ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O22" s="161"/>
      <c r="FP22" s="161"/>
      <c r="FQ22" s="161"/>
      <c r="FR22" s="161"/>
      <c r="FS22" s="161"/>
      <c r="FT22" s="161"/>
      <c r="FU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L22" s="161"/>
      <c r="GM22" s="161"/>
      <c r="GN22" s="161"/>
      <c r="GO22" s="161"/>
      <c r="GP22" s="161"/>
      <c r="GQ22" s="161"/>
      <c r="GR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H22" s="161"/>
      <c r="HI22" s="161"/>
      <c r="HJ22" s="161"/>
      <c r="HK22" s="161"/>
      <c r="HL22" s="161"/>
      <c r="HM22" s="161"/>
      <c r="HN22" s="161"/>
      <c r="HP22" s="161"/>
      <c r="HQ22" s="161"/>
    </row>
    <row r="23" spans="2:225" ht="26.25" customHeight="1" thickBot="1">
      <c r="B23" s="340"/>
      <c r="C23" s="231" t="s">
        <v>39</v>
      </c>
      <c r="D23" s="231" t="s">
        <v>40</v>
      </c>
      <c r="E23" s="231" t="s">
        <v>39</v>
      </c>
      <c r="F23" s="231" t="s">
        <v>40</v>
      </c>
      <c r="G23" s="113"/>
      <c r="H23" s="113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L23" s="161"/>
      <c r="AM23" s="161"/>
      <c r="AN23" s="161"/>
      <c r="AO23" s="161"/>
      <c r="AP23" s="161"/>
      <c r="AQ23" s="161"/>
      <c r="AR23" s="161"/>
      <c r="AS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H23" s="161"/>
      <c r="BI23" s="161"/>
      <c r="BJ23" s="161"/>
      <c r="BK23" s="161"/>
      <c r="BL23" s="161"/>
      <c r="BM23" s="161"/>
      <c r="BN23" s="161"/>
      <c r="BP23" s="113"/>
      <c r="BQ23" s="218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Z23" s="161"/>
      <c r="DA23" s="161"/>
      <c r="DB23" s="161"/>
      <c r="DC23" s="161"/>
      <c r="DD23" s="161"/>
      <c r="DE23" s="161"/>
      <c r="DF23" s="161"/>
      <c r="DH23" s="161"/>
      <c r="DI23" s="161"/>
      <c r="DJ23" s="161"/>
      <c r="DK23" s="161"/>
      <c r="DL23" s="161"/>
      <c r="DM23" s="161"/>
      <c r="EG23" s="161"/>
      <c r="EH23" s="161"/>
      <c r="EI23" s="161"/>
      <c r="EJ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O23" s="161"/>
      <c r="FP23" s="161"/>
      <c r="FQ23" s="161"/>
      <c r="FR23" s="161"/>
      <c r="FS23" s="161"/>
      <c r="FT23" s="161"/>
      <c r="FU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L23" s="161"/>
      <c r="GM23" s="161"/>
      <c r="GN23" s="161"/>
      <c r="GO23" s="161"/>
      <c r="GP23" s="161"/>
      <c r="GQ23" s="161"/>
      <c r="GR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H23" s="161"/>
      <c r="HI23" s="161"/>
      <c r="HJ23" s="161"/>
      <c r="HK23" s="161"/>
      <c r="HL23" s="161"/>
      <c r="HM23" s="161"/>
      <c r="HN23" s="161"/>
      <c r="HP23" s="161"/>
      <c r="HQ23" s="161"/>
    </row>
    <row r="24" spans="2:225" s="154" customFormat="1" ht="20.100000000000001" customHeight="1">
      <c r="B24" s="159" t="s">
        <v>16</v>
      </c>
      <c r="C24" s="156" t="s">
        <v>77</v>
      </c>
      <c r="D24" s="170" t="s">
        <v>77</v>
      </c>
      <c r="E24" s="156" t="s">
        <v>77</v>
      </c>
      <c r="F24" s="170" t="s">
        <v>77</v>
      </c>
      <c r="G24" s="113"/>
      <c r="H24" s="113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13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13"/>
      <c r="BQ24" s="218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13"/>
      <c r="EE24" s="113"/>
      <c r="EF24" s="113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</row>
    <row r="25" spans="2:225" ht="15.75" customHeight="1">
      <c r="B25" s="105" t="s">
        <v>17</v>
      </c>
      <c r="C25" s="133">
        <f>'Quarter-on-quarter'!G19</f>
        <v>-41.779904306220097</v>
      </c>
      <c r="D25" s="175">
        <f>'Quarter-on-quarter'!H19</f>
        <v>-98.619329388560161</v>
      </c>
      <c r="E25" s="133">
        <f>'Quarter-on-quarter'!N19</f>
        <v>-42.495274102079392</v>
      </c>
      <c r="F25" s="175">
        <f>'Quarter-on-quarter'!O19</f>
        <v>-99.351851851851848</v>
      </c>
      <c r="G25" s="113"/>
      <c r="H25" s="113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L25" s="161"/>
      <c r="AM25" s="161"/>
      <c r="AN25" s="161"/>
      <c r="AO25" s="161"/>
      <c r="AP25" s="161"/>
      <c r="AQ25" s="161"/>
      <c r="AR25" s="161"/>
      <c r="AS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H25" s="161"/>
      <c r="BI25" s="161"/>
      <c r="BJ25" s="161"/>
      <c r="BK25" s="161"/>
      <c r="BL25" s="161"/>
      <c r="BM25" s="161"/>
      <c r="BN25" s="161"/>
      <c r="BP25" s="113"/>
      <c r="BQ25" s="11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Z25" s="161"/>
      <c r="DA25" s="161"/>
      <c r="DB25" s="161"/>
      <c r="DC25" s="161"/>
      <c r="DD25" s="161"/>
      <c r="DE25" s="161"/>
      <c r="DF25" s="161"/>
      <c r="DH25" s="161"/>
      <c r="DI25" s="161"/>
      <c r="DJ25" s="161"/>
      <c r="DK25" s="161"/>
      <c r="DL25" s="161"/>
      <c r="DM25" s="161"/>
      <c r="EG25" s="161"/>
      <c r="EH25" s="161"/>
      <c r="EI25" s="161"/>
      <c r="EJ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O25" s="161"/>
      <c r="FP25" s="161"/>
      <c r="FQ25" s="161"/>
      <c r="FR25" s="161"/>
      <c r="FS25" s="161"/>
      <c r="FT25" s="161"/>
      <c r="FU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L25" s="161"/>
      <c r="GM25" s="161"/>
      <c r="GN25" s="161"/>
      <c r="GO25" s="161"/>
      <c r="GP25" s="161"/>
      <c r="GQ25" s="161"/>
      <c r="GR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H25" s="161"/>
      <c r="HI25" s="161"/>
      <c r="HJ25" s="161"/>
      <c r="HK25" s="161"/>
      <c r="HL25" s="161"/>
      <c r="HM25" s="161"/>
      <c r="HN25" s="161"/>
      <c r="HP25" s="161"/>
      <c r="HQ25" s="161"/>
    </row>
    <row r="26" spans="2:225">
      <c r="B26" s="105" t="s">
        <v>18</v>
      </c>
      <c r="C26" s="133">
        <f>'Quarter-on-quarter'!G20</f>
        <v>38.888888888888907</v>
      </c>
      <c r="D26" s="95" t="s">
        <v>77</v>
      </c>
      <c r="E26" s="133">
        <f>'Quarter-on-quarter'!N20</f>
        <v>-64.125560538116588</v>
      </c>
      <c r="F26" s="95" t="s">
        <v>77</v>
      </c>
      <c r="G26" s="113"/>
      <c r="H26" s="113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L26" s="161"/>
      <c r="AM26" s="161"/>
      <c r="AN26" s="161"/>
      <c r="AO26" s="161"/>
      <c r="AP26" s="161"/>
      <c r="AQ26" s="161"/>
      <c r="AR26" s="161"/>
      <c r="AS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H26" s="161"/>
      <c r="BI26" s="161"/>
      <c r="BJ26" s="161"/>
      <c r="BK26" s="161"/>
      <c r="BL26" s="161"/>
      <c r="BM26" s="161"/>
      <c r="BN26" s="161"/>
      <c r="BP26" s="113"/>
      <c r="BQ26" s="11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Z26" s="161"/>
      <c r="DA26" s="161"/>
      <c r="DB26" s="161"/>
      <c r="DC26" s="161"/>
      <c r="DD26" s="161"/>
      <c r="DE26" s="161"/>
      <c r="DF26" s="161"/>
      <c r="DH26" s="161"/>
      <c r="DI26" s="161"/>
      <c r="DJ26" s="161"/>
      <c r="DK26" s="161"/>
      <c r="DL26" s="161"/>
      <c r="DM26" s="161"/>
      <c r="EG26" s="161"/>
      <c r="EH26" s="161"/>
      <c r="EI26" s="161"/>
      <c r="EJ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O26" s="161"/>
      <c r="FP26" s="161"/>
      <c r="FQ26" s="161"/>
      <c r="FR26" s="161"/>
      <c r="FS26" s="161"/>
      <c r="FT26" s="161"/>
      <c r="FU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L26" s="161"/>
      <c r="GM26" s="161"/>
      <c r="GN26" s="161"/>
      <c r="GO26" s="161"/>
      <c r="GP26" s="161"/>
      <c r="GQ26" s="161"/>
      <c r="GR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H26" s="161"/>
      <c r="HI26" s="161"/>
      <c r="HJ26" s="161"/>
      <c r="HK26" s="161"/>
      <c r="HL26" s="161"/>
      <c r="HM26" s="161"/>
      <c r="HN26" s="161"/>
      <c r="HP26" s="161"/>
      <c r="HQ26" s="161"/>
    </row>
    <row r="27" spans="2:225">
      <c r="B27" s="105" t="s">
        <v>19</v>
      </c>
      <c r="C27" s="133">
        <f>'Quarter-on-quarter'!G21</f>
        <v>-55.954129081882378</v>
      </c>
      <c r="D27" s="124">
        <f>'Quarter-on-quarter'!H21</f>
        <v>-100</v>
      </c>
      <c r="E27" s="133">
        <f>'Quarter-on-quarter'!N21</f>
        <v>-31.858502812635216</v>
      </c>
      <c r="F27" s="124">
        <f>'Quarter-on-quarter'!O21</f>
        <v>-100</v>
      </c>
      <c r="G27" s="113"/>
      <c r="H27" s="113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L27" s="161"/>
      <c r="AM27" s="161"/>
      <c r="AN27" s="161"/>
      <c r="AO27" s="161"/>
      <c r="AP27" s="161"/>
      <c r="AQ27" s="161"/>
      <c r="AR27" s="161"/>
      <c r="AS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H27" s="161"/>
      <c r="BI27" s="161"/>
      <c r="BJ27" s="161"/>
      <c r="BK27" s="161"/>
      <c r="BL27" s="161"/>
      <c r="BM27" s="161"/>
      <c r="BN27" s="161"/>
      <c r="BP27" s="113"/>
      <c r="BQ27" s="11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Z27" s="161"/>
      <c r="DA27" s="161"/>
      <c r="DB27" s="161"/>
      <c r="DC27" s="161"/>
      <c r="DD27" s="161"/>
      <c r="DE27" s="161"/>
      <c r="DF27" s="161"/>
      <c r="DH27" s="161"/>
      <c r="DI27" s="161"/>
      <c r="DJ27" s="161"/>
      <c r="DK27" s="161"/>
      <c r="DL27" s="161"/>
      <c r="DM27" s="161"/>
      <c r="EG27" s="161"/>
      <c r="EH27" s="161"/>
      <c r="EI27" s="161"/>
      <c r="EJ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O27" s="161"/>
      <c r="FP27" s="161"/>
      <c r="FQ27" s="161"/>
      <c r="FR27" s="161"/>
      <c r="FS27" s="161"/>
      <c r="FT27" s="161"/>
      <c r="FU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L27" s="161"/>
      <c r="GM27" s="161"/>
      <c r="GN27" s="161"/>
      <c r="GO27" s="161"/>
      <c r="GP27" s="161"/>
      <c r="GQ27" s="161"/>
      <c r="GR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H27" s="161"/>
      <c r="HI27" s="161"/>
      <c r="HJ27" s="161"/>
      <c r="HK27" s="161"/>
      <c r="HL27" s="161"/>
      <c r="HM27" s="161"/>
      <c r="HN27" s="161"/>
      <c r="HP27" s="161"/>
      <c r="HQ27" s="161"/>
    </row>
    <row r="28" spans="2:225">
      <c r="B28" s="105" t="s">
        <v>20</v>
      </c>
      <c r="C28" s="133">
        <f>'Quarter-on-quarter'!G22</f>
        <v>-66.416377417298293</v>
      </c>
      <c r="D28" s="175">
        <f>'Quarter-on-quarter'!H22</f>
        <v>-89.981016663151237</v>
      </c>
      <c r="E28" s="133">
        <f>'Quarter-on-quarter'!N22</f>
        <v>-3.6577931314773382</v>
      </c>
      <c r="F28" s="210">
        <f>'Quarter-on-quarter'!O22</f>
        <v>-93.686029509504181</v>
      </c>
      <c r="G28" s="113"/>
      <c r="H28" s="113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L28" s="161"/>
      <c r="AM28" s="161"/>
      <c r="AN28" s="161"/>
      <c r="AO28" s="161"/>
      <c r="AP28" s="161"/>
      <c r="AQ28" s="161"/>
      <c r="AR28" s="161"/>
      <c r="AS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H28" s="161"/>
      <c r="BI28" s="161"/>
      <c r="BJ28" s="161"/>
      <c r="BK28" s="161"/>
      <c r="BL28" s="161"/>
      <c r="BM28" s="161"/>
      <c r="BN28" s="161"/>
      <c r="BP28" s="113"/>
      <c r="BQ28" s="11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Z28" s="161"/>
      <c r="DA28" s="161"/>
      <c r="DB28" s="161"/>
      <c r="DC28" s="161"/>
      <c r="DD28" s="161"/>
      <c r="DE28" s="161"/>
      <c r="DF28" s="161"/>
      <c r="DH28" s="161"/>
      <c r="DI28" s="161"/>
      <c r="DJ28" s="161"/>
      <c r="DK28" s="161"/>
      <c r="DL28" s="161"/>
      <c r="DM28" s="161"/>
      <c r="EG28" s="161"/>
      <c r="EH28" s="161"/>
      <c r="EI28" s="161"/>
      <c r="EJ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O28" s="161"/>
      <c r="FP28" s="161"/>
      <c r="FQ28" s="161"/>
      <c r="FR28" s="161"/>
      <c r="FS28" s="161"/>
      <c r="FT28" s="161"/>
      <c r="FU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L28" s="161"/>
      <c r="GM28" s="161"/>
      <c r="GN28" s="161"/>
      <c r="GO28" s="161"/>
      <c r="GP28" s="161"/>
      <c r="GQ28" s="161"/>
      <c r="GR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H28" s="161"/>
      <c r="HI28" s="161"/>
      <c r="HJ28" s="161"/>
      <c r="HK28" s="161"/>
      <c r="HL28" s="161"/>
      <c r="HM28" s="161"/>
      <c r="HN28" s="161"/>
      <c r="HP28" s="161"/>
      <c r="HQ28" s="161"/>
    </row>
    <row r="29" spans="2:225">
      <c r="B29" s="105" t="s">
        <v>21</v>
      </c>
      <c r="C29" s="133">
        <f>'Quarter-on-quarter'!G23</f>
        <v>-18.476184879381773</v>
      </c>
      <c r="D29" s="95" t="s">
        <v>77</v>
      </c>
      <c r="E29" s="133">
        <f>'Quarter-on-quarter'!N23</f>
        <v>19.063169711195016</v>
      </c>
      <c r="F29" s="95" t="s">
        <v>77</v>
      </c>
      <c r="G29" s="113"/>
      <c r="H29" s="113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L29" s="161"/>
      <c r="AM29" s="161"/>
      <c r="AN29" s="161"/>
      <c r="AO29" s="161"/>
      <c r="AP29" s="161"/>
      <c r="AQ29" s="161"/>
      <c r="AR29" s="161"/>
      <c r="AS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H29" s="161"/>
      <c r="BI29" s="161"/>
      <c r="BJ29" s="161"/>
      <c r="BK29" s="161"/>
      <c r="BL29" s="161"/>
      <c r="BM29" s="161"/>
      <c r="BN29" s="161"/>
      <c r="BP29" s="113"/>
      <c r="BQ29" s="11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Z29" s="161"/>
      <c r="DA29" s="161"/>
      <c r="DB29" s="161"/>
      <c r="DC29" s="161"/>
      <c r="DD29" s="161"/>
      <c r="DE29" s="161"/>
      <c r="DF29" s="161"/>
      <c r="DH29" s="161"/>
      <c r="DI29" s="161"/>
      <c r="DJ29" s="161"/>
      <c r="DK29" s="161"/>
      <c r="DL29" s="161"/>
      <c r="DM29" s="161"/>
      <c r="EG29" s="161"/>
      <c r="EH29" s="161"/>
      <c r="EI29" s="161"/>
      <c r="EJ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O29" s="161"/>
      <c r="FP29" s="161"/>
      <c r="FQ29" s="161"/>
      <c r="FR29" s="161"/>
      <c r="FS29" s="161"/>
      <c r="FT29" s="161"/>
      <c r="FU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L29" s="161"/>
      <c r="GM29" s="161"/>
      <c r="GN29" s="161"/>
      <c r="GO29" s="161"/>
      <c r="GP29" s="161"/>
      <c r="GQ29" s="161"/>
      <c r="GR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H29" s="161"/>
      <c r="HI29" s="161"/>
      <c r="HJ29" s="161"/>
      <c r="HK29" s="161"/>
      <c r="HL29" s="161"/>
      <c r="HM29" s="161"/>
      <c r="HN29" s="161"/>
      <c r="HP29" s="161"/>
      <c r="HQ29" s="161"/>
    </row>
    <row r="30" spans="2:225" ht="15.75" thickBot="1">
      <c r="B30" s="106" t="s">
        <v>22</v>
      </c>
      <c r="C30" s="134">
        <f>'Quarter-on-quarter'!G24</f>
        <v>-31.2</v>
      </c>
      <c r="D30" s="97" t="s">
        <v>77</v>
      </c>
      <c r="E30" s="93" t="s">
        <v>77</v>
      </c>
      <c r="F30" s="97" t="s">
        <v>77</v>
      </c>
      <c r="G30" s="113"/>
      <c r="H30" s="113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L30" s="161"/>
      <c r="AM30" s="161"/>
      <c r="AN30" s="161"/>
      <c r="AO30" s="161"/>
      <c r="AP30" s="161"/>
      <c r="AQ30" s="161"/>
      <c r="AR30" s="161"/>
      <c r="AS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H30" s="161"/>
      <c r="BI30" s="161"/>
      <c r="BJ30" s="161"/>
      <c r="BK30" s="161"/>
      <c r="BL30" s="161"/>
      <c r="BM30" s="161"/>
      <c r="BN30" s="161"/>
      <c r="BP30" s="113"/>
      <c r="BQ30" s="11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Z30" s="161"/>
      <c r="DA30" s="161"/>
      <c r="DB30" s="161"/>
      <c r="DC30" s="161"/>
      <c r="DD30" s="161"/>
      <c r="DE30" s="161"/>
      <c r="DF30" s="161"/>
      <c r="DH30" s="161"/>
      <c r="DI30" s="161"/>
      <c r="DJ30" s="161"/>
      <c r="DK30" s="161"/>
      <c r="DL30" s="161"/>
      <c r="DM30" s="161"/>
      <c r="EG30" s="161"/>
      <c r="EH30" s="161"/>
      <c r="EI30" s="161"/>
      <c r="EJ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O30" s="161"/>
      <c r="FP30" s="161"/>
      <c r="FQ30" s="161"/>
      <c r="FR30" s="161"/>
      <c r="FS30" s="161"/>
      <c r="FT30" s="161"/>
      <c r="FU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L30" s="161"/>
      <c r="GM30" s="161"/>
      <c r="GN30" s="161"/>
      <c r="GO30" s="161"/>
      <c r="GP30" s="161"/>
      <c r="GQ30" s="161"/>
      <c r="GR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H30" s="161"/>
      <c r="HI30" s="161"/>
      <c r="HJ30" s="161"/>
      <c r="HK30" s="161"/>
      <c r="HL30" s="161"/>
      <c r="HM30" s="161"/>
      <c r="HN30" s="161"/>
      <c r="HP30" s="161"/>
      <c r="HQ30" s="161"/>
    </row>
    <row r="31" spans="2:225">
      <c r="B31" s="188" t="s">
        <v>90</v>
      </c>
      <c r="C31" s="113"/>
      <c r="D31" s="113"/>
      <c r="E31" s="113"/>
      <c r="F31" s="113"/>
      <c r="G31" s="113"/>
      <c r="H31" s="113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L31" s="161"/>
      <c r="AM31" s="161"/>
      <c r="AN31" s="161"/>
      <c r="AO31" s="161"/>
      <c r="AP31" s="161"/>
      <c r="AQ31" s="161"/>
      <c r="AR31" s="161"/>
      <c r="AS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H31" s="161"/>
      <c r="BI31" s="161"/>
      <c r="BJ31" s="161"/>
      <c r="BK31" s="161"/>
      <c r="BL31" s="161"/>
      <c r="BM31" s="161"/>
      <c r="BN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D31" s="161"/>
      <c r="CE31" s="161"/>
      <c r="CF31" s="161"/>
      <c r="CG31" s="161"/>
      <c r="CH31" s="161"/>
      <c r="CI31" s="161"/>
      <c r="CJ31" s="161"/>
      <c r="CL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Z31" s="161"/>
      <c r="DA31" s="161"/>
      <c r="DB31" s="161"/>
      <c r="DC31" s="161"/>
      <c r="DD31" s="161"/>
      <c r="DE31" s="161"/>
      <c r="DF31" s="161"/>
      <c r="DH31" s="161"/>
      <c r="DI31" s="161"/>
      <c r="DJ31" s="161"/>
      <c r="DK31" s="161"/>
      <c r="DL31" s="161"/>
      <c r="DM31" s="161"/>
      <c r="EG31" s="161"/>
      <c r="EH31" s="161"/>
      <c r="EI31" s="161"/>
      <c r="EJ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O31" s="161"/>
      <c r="FP31" s="161"/>
      <c r="FQ31" s="161"/>
      <c r="FR31" s="161"/>
      <c r="FS31" s="161"/>
      <c r="FT31" s="161"/>
      <c r="FU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L31" s="161"/>
      <c r="GM31" s="161"/>
      <c r="GN31" s="161"/>
      <c r="GO31" s="161"/>
      <c r="GP31" s="161"/>
      <c r="GQ31" s="161"/>
      <c r="GR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H31" s="161"/>
      <c r="HI31" s="161"/>
      <c r="HJ31" s="161"/>
      <c r="HK31" s="161"/>
      <c r="HL31" s="161"/>
      <c r="HM31" s="161"/>
      <c r="HN31" s="161"/>
      <c r="HP31" s="161"/>
      <c r="HQ31" s="161"/>
    </row>
    <row r="32" spans="2:225">
      <c r="B32" s="214" t="s">
        <v>83</v>
      </c>
      <c r="C32" s="214"/>
      <c r="D32" s="214"/>
      <c r="E32" s="214"/>
      <c r="F32" s="214"/>
      <c r="G32" s="214"/>
      <c r="H32" s="214"/>
      <c r="I32" s="187"/>
      <c r="J32" s="187"/>
      <c r="K32" s="187"/>
      <c r="L32" s="187"/>
      <c r="M32" s="187"/>
      <c r="N32" s="187"/>
      <c r="O32" s="187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L32" s="161"/>
      <c r="AM32" s="161"/>
      <c r="AN32" s="161"/>
      <c r="AO32" s="161"/>
      <c r="AP32" s="161"/>
      <c r="AQ32" s="161"/>
      <c r="AR32" s="161"/>
      <c r="AS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H32" s="161"/>
      <c r="BI32" s="161"/>
      <c r="BJ32" s="161"/>
      <c r="BK32" s="161"/>
      <c r="BL32" s="161"/>
      <c r="BM32" s="161"/>
      <c r="BN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D32" s="161"/>
      <c r="CE32" s="161"/>
      <c r="CF32" s="161"/>
      <c r="CG32" s="161"/>
      <c r="CH32" s="161"/>
      <c r="CI32" s="161"/>
      <c r="CJ32" s="161"/>
      <c r="CL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Z32" s="161"/>
      <c r="DA32" s="161"/>
      <c r="DB32" s="161"/>
      <c r="DC32" s="161"/>
      <c r="DD32" s="161"/>
      <c r="DE32" s="161"/>
      <c r="DF32" s="161"/>
      <c r="DH32" s="161"/>
      <c r="DI32" s="161"/>
      <c r="DJ32" s="161"/>
      <c r="DK32" s="161"/>
      <c r="DL32" s="161"/>
      <c r="DM32" s="161"/>
      <c r="EG32" s="161"/>
      <c r="EH32" s="161"/>
      <c r="EI32" s="161"/>
      <c r="EJ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O32" s="161"/>
      <c r="FP32" s="161"/>
      <c r="FQ32" s="161"/>
      <c r="FR32" s="161"/>
      <c r="FS32" s="161"/>
      <c r="FT32" s="161"/>
      <c r="FU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L32" s="161"/>
      <c r="GM32" s="161"/>
      <c r="GN32" s="161"/>
      <c r="GO32" s="161"/>
      <c r="GP32" s="161"/>
      <c r="GQ32" s="161"/>
      <c r="GR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H32" s="161"/>
      <c r="HI32" s="161"/>
      <c r="HJ32" s="161"/>
      <c r="HK32" s="161"/>
      <c r="HL32" s="161"/>
      <c r="HM32" s="161"/>
      <c r="HN32" s="161"/>
      <c r="HP32" s="161"/>
      <c r="HQ32" s="161"/>
    </row>
  </sheetData>
  <mergeCells count="139">
    <mergeCell ref="EK4:ER4"/>
    <mergeCell ref="ES4:EZ4"/>
    <mergeCell ref="EK5:ER5"/>
    <mergeCell ref="ES5:EZ5"/>
    <mergeCell ref="HQ16:HY16"/>
    <mergeCell ref="IB4:IB6"/>
    <mergeCell ref="IC4:IJ4"/>
    <mergeCell ref="IC5:IF5"/>
    <mergeCell ref="IG5:IJ5"/>
    <mergeCell ref="GZ5:HG5"/>
    <mergeCell ref="GZ4:HG4"/>
    <mergeCell ref="IB14:IJ14"/>
    <mergeCell ref="IB15:IN15"/>
    <mergeCell ref="HH5:HO5"/>
    <mergeCell ref="HR5:HY5"/>
    <mergeCell ref="HQ4:HQ6"/>
    <mergeCell ref="GV4:GW4"/>
    <mergeCell ref="GX4:GY4"/>
    <mergeCell ref="IB3:IR3"/>
    <mergeCell ref="IK4:IR4"/>
    <mergeCell ref="IK5:IN5"/>
    <mergeCell ref="IO5:IR5"/>
    <mergeCell ref="GV5:GW5"/>
    <mergeCell ref="GX5:GY5"/>
    <mergeCell ref="B20:B23"/>
    <mergeCell ref="C21:D21"/>
    <mergeCell ref="E21:F21"/>
    <mergeCell ref="C22:D22"/>
    <mergeCell ref="E22:F22"/>
    <mergeCell ref="C20:F20"/>
    <mergeCell ref="EI4:EJ4"/>
    <mergeCell ref="EG5:EH5"/>
    <mergeCell ref="BQ19:BQ22"/>
    <mergeCell ref="BR19:CF19"/>
    <mergeCell ref="BV20:BX20"/>
    <mergeCell ref="CD20:CF20"/>
    <mergeCell ref="BV21:BX21"/>
    <mergeCell ref="CD21:CF21"/>
    <mergeCell ref="BT4:BU4"/>
    <mergeCell ref="BR5:BS5"/>
    <mergeCell ref="DN5:DU5"/>
    <mergeCell ref="DV5:EC5"/>
    <mergeCell ref="AU4:AU6"/>
    <mergeCell ref="AV4:AW4"/>
    <mergeCell ref="BQ14:CK14"/>
    <mergeCell ref="CM14:DG14"/>
    <mergeCell ref="CN4:CO4"/>
    <mergeCell ref="B15:O15"/>
    <mergeCell ref="B2:U2"/>
    <mergeCell ref="Y3:Y6"/>
    <mergeCell ref="DI3:DI6"/>
    <mergeCell ref="GU14:HJ14"/>
    <mergeCell ref="GU15:HJ15"/>
    <mergeCell ref="GU3:GU6"/>
    <mergeCell ref="FY14:GO14"/>
    <mergeCell ref="FY15:GO15"/>
    <mergeCell ref="FB4:FB6"/>
    <mergeCell ref="FC5:FD5"/>
    <mergeCell ref="FE5:FF5"/>
    <mergeCell ref="E4:F4"/>
    <mergeCell ref="BR4:BS4"/>
    <mergeCell ref="BT5:BU5"/>
    <mergeCell ref="BQ4:BQ6"/>
    <mergeCell ref="B4:B6"/>
    <mergeCell ref="B3:V3"/>
    <mergeCell ref="BQ3:CK3"/>
    <mergeCell ref="CM4:CM6"/>
    <mergeCell ref="CM3:DG3"/>
    <mergeCell ref="GD4:GK4"/>
    <mergeCell ref="G5:N5"/>
    <mergeCell ref="G4:N4"/>
    <mergeCell ref="O4:V4"/>
    <mergeCell ref="O5:V5"/>
    <mergeCell ref="Y15:AP15"/>
    <mergeCell ref="C5:D5"/>
    <mergeCell ref="E5:F5"/>
    <mergeCell ref="C4:D4"/>
    <mergeCell ref="AZ4:BG4"/>
    <mergeCell ref="AZ5:BG5"/>
    <mergeCell ref="AV5:AW5"/>
    <mergeCell ref="AX4:AY4"/>
    <mergeCell ref="AX5:AY5"/>
    <mergeCell ref="AD4:AK4"/>
    <mergeCell ref="AD5:AK5"/>
    <mergeCell ref="AL4:AS4"/>
    <mergeCell ref="AL5:AS5"/>
    <mergeCell ref="B14:O14"/>
    <mergeCell ref="Z4:AA4"/>
    <mergeCell ref="AB4:AC4"/>
    <mergeCell ref="Z5:AA5"/>
    <mergeCell ref="AB5:AC5"/>
    <mergeCell ref="Y2:AP2"/>
    <mergeCell ref="AU3:BO3"/>
    <mergeCell ref="BH4:BO4"/>
    <mergeCell ref="BH5:BO5"/>
    <mergeCell ref="Z3:AS3"/>
    <mergeCell ref="FG4:FN4"/>
    <mergeCell ref="FG5:FN5"/>
    <mergeCell ref="CP4:CQ4"/>
    <mergeCell ref="CN5:CO5"/>
    <mergeCell ref="CP5:CQ5"/>
    <mergeCell ref="DJ4:DK4"/>
    <mergeCell ref="CD5:CK5"/>
    <mergeCell ref="CR4:CY4"/>
    <mergeCell ref="CZ4:DG4"/>
    <mergeCell ref="CZ5:DG5"/>
    <mergeCell ref="CR5:CY5"/>
    <mergeCell ref="BQ2:CF2"/>
    <mergeCell ref="FC3:FV3"/>
    <mergeCell ref="FO4:FV4"/>
    <mergeCell ref="FO5:FV5"/>
    <mergeCell ref="EI5:EJ5"/>
    <mergeCell ref="DL5:DM5"/>
    <mergeCell ref="DL4:DM4"/>
    <mergeCell ref="DN4:DU4"/>
    <mergeCell ref="GU2:HJ2"/>
    <mergeCell ref="BV4:CC4"/>
    <mergeCell ref="BV5:CC5"/>
    <mergeCell ref="CD4:CK4"/>
    <mergeCell ref="GD5:GK5"/>
    <mergeCell ref="FZ3:GS3"/>
    <mergeCell ref="GL4:GS4"/>
    <mergeCell ref="GL5:GS5"/>
    <mergeCell ref="EF3:EF6"/>
    <mergeCell ref="EG3:EZ3"/>
    <mergeCell ref="EG4:EH4"/>
    <mergeCell ref="DJ5:DK5"/>
    <mergeCell ref="FY3:FY6"/>
    <mergeCell ref="FY2:GO2"/>
    <mergeCell ref="DV4:EC4"/>
    <mergeCell ref="GB5:GC5"/>
    <mergeCell ref="FC4:FD4"/>
    <mergeCell ref="FE4:FF4"/>
    <mergeCell ref="FZ4:GA4"/>
    <mergeCell ref="GB4:GC4"/>
    <mergeCell ref="FZ5:GA5"/>
    <mergeCell ref="DJ3:EC3"/>
    <mergeCell ref="GV3:HO3"/>
    <mergeCell ref="HH4:HO4"/>
  </mergeCells>
  <conditionalFormatting sqref="O4:O5 C6:S6 W3:W6 C4:C5 B3:B4 E4:E5 G4:G5 B7:W13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G4:FG5 FO4:FO5 FW4:FW13 FG6:FU6 FG11:FU11 FG8:FT8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4:GL5 FZ6:GS6 FZ3:FZ5 GB4:GB5 GD4:GD5 FY8:GJ8 FY10:GR10 GL8:GR8 FY12:GI12 FY13:GC13 FY7:GC7 FY9:GC9 GL12:GQ12 GL11:GO11 FY11:GC11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5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4:GL5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Z5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V6:HJ6 HH5 HI9:HK9 GV3:GV5 GX4:GX5 GZ4:GZ5 GU7:HG8 GU9:HJ13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V4:GV5 GX4:GX5 GZ4:GZ5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4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3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Y3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U3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V6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K10">
    <cfRule type="colorScale" priority="609">
      <colorScale>
        <cfvo type="min"/>
        <cfvo type="max"/>
        <color rgb="FFFCFCFF"/>
        <color rgb="FFF8696B"/>
      </colorScale>
    </cfRule>
  </conditionalFormatting>
  <conditionalFormatting sqref="R10:V10">
    <cfRule type="colorScale" priority="608">
      <colorScale>
        <cfvo type="min"/>
        <cfvo type="max"/>
        <color rgb="FFFCFCFF"/>
        <color rgb="FFF8696B"/>
      </colorScale>
    </cfRule>
  </conditionalFormatting>
  <conditionalFormatting sqref="BQ23:BQ30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19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19:CM30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6:CL6 CN6:DG6 CD4:CD5 CL3:CL5 CZ4:CZ5 BR4:BR5 BQ3 BT4:BT5 BV4:BV5 CP4:CP5 CR4:CR5 CN4:CN5 CM3 BQ8:CB8 BQ7 BQ11:DG11 BQ9:CA9 BQ10:CB10 CD8:CJ8 BQ13:BR13 BT13 BV13:BZ13 BQ12:CB12 CD12:CJ12 CD13:CH13 CD10:CJ10 CD9:CI9 CL12:CX12 CL8:CW8 CL7:CM7 CL10:DF10 CL9:CN9 CL13:CW13 CZ13:DE13 CZ8:DF8 CR9:CT9 CP9 CZ9:DD9 CZ12:DF12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C6:FU6 DJ6:DM6 FC5 FO4:FO5 DJ3:DJ5 EI4:EI5 FB3:FC4 DL4:DL5 EG3:EG5 FE4:FE5 FG4:FG5 FW4:FW13 FB16 FA6 EG6:EJ6 DI13:DS13 DI7:DJ7 DO7:DP7 DL7 DI8:DM8 DI11:DJ12 DL11:DL12 DN12:DR12 DV12:DZ12 ED7:EE13 EG7 EI7 DV13:EA13 FA7:FB7 FA11:FU11 FA13:FC13 FA12:FB12 FA10:FF10 FA8:FT8 EG8:EJ8 FA9:FC9 FE9 FE13 DI10:DM10 DI9 DL9 EG10:EJ13 EI9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K6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K6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L6:HM6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L6:HM6"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8:CB8 BR11:CK11 BR9:CA9 BR10:CB10 CD8:CJ8 BR13 BT13 BV13:BZ13 BR12:CB12 CD12:CJ12 CD13:CH13 CD10:CJ10 CD9:CI9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8:CW8 CN11:DG11 CN9 CN13:CW13 CN12:CX12 CZ13:DE13 CZ8:DF8 CR9:CT9 CP9 CZ9:DD9 CN10:DF10 CZ12:DF12"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C11:FU11 FC10:FF10 FC8:FT8 FC9 FE9">
    <cfRule type="colorScale" priority="578">
      <colorScale>
        <cfvo type="min"/>
        <cfvo type="max"/>
        <color rgb="FFFCFCFF"/>
        <color rgb="FFF8696B"/>
      </colorScale>
    </cfRule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V8:HG8 GV9:HL12 GV13:HM13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 C5 O5 E5 G5">
    <cfRule type="dataBar" priority="5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{31994887-30BA-48F8-AD5F-51E2B13B7A21}</x14:id>
        </ext>
      </extLst>
    </cfRule>
  </conditionalFormatting>
  <conditionalFormatting sqref="AL5 Z5 AV5 BH5 AB5 AD5 AX5 AZ5">
    <cfRule type="dataBar" priority="5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{D682FFB6-4070-445A-851B-A62CDB237918}</x14:id>
        </ext>
      </extLst>
    </cfRule>
  </conditionalFormatting>
  <conditionalFormatting sqref="BR5 BT5 BV5 CD5">
    <cfRule type="dataBar" priority="5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{B6489648-EAF4-4C72-9773-B37803DC59E0}</x14:id>
        </ext>
      </extLst>
    </cfRule>
  </conditionalFormatting>
  <conditionalFormatting sqref="CZ5 CN5 CP5 CR5">
    <cfRule type="dataBar" priority="5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{09830228-C425-49EB-A25C-19AAE53DB543}</x14:id>
        </ext>
      </extLst>
    </cfRule>
  </conditionalFormatting>
  <conditionalFormatting sqref="DJ5 EI5 DL5 EG5">
    <cfRule type="dataBar" priority="5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{A6F497E7-9B7D-4EBD-8FF2-76D650108633}</x14:id>
        </ext>
      </extLst>
    </cfRule>
  </conditionalFormatting>
  <conditionalFormatting sqref="FE5 FC5 FG5 FO5">
    <cfRule type="dataBar" priority="5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{CD9A29C5-A1C8-40C9-B1C5-FF74A327A5E4}</x14:id>
        </ext>
      </extLst>
    </cfRule>
  </conditionalFormatting>
  <conditionalFormatting sqref="GV5 GX5 GZ5 HH5">
    <cfRule type="dataBar" priority="5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{064110AF-F1F2-4839-AFCD-5BF294152D37}</x14:id>
        </ext>
      </extLst>
    </cfRule>
  </conditionalFormatting>
  <conditionalFormatting sqref="L10:N10">
    <cfRule type="colorScale" priority="583">
      <colorScale>
        <cfvo type="min"/>
        <cfvo type="max"/>
        <color rgb="FFFCFCFF"/>
        <color rgb="FFF8696B"/>
      </colorScale>
    </cfRule>
  </conditionalFormatting>
  <conditionalFormatting sqref="FZ8:GJ8 FZ10:GR10 FZ9:GC9 GL8:GR8 FZ12:GI12 FZ13:GC13 GL12:GQ12 GL11:GO11 FZ11:GC11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Z5 GL5 GB5 GD5">
    <cfRule type="dataBar" priority="6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{DF708760-B132-4BFA-AEAA-AB00CBF393F1}</x14:id>
        </ext>
      </extLst>
    </cfRule>
  </conditionalFormatting>
  <conditionalFormatting sqref="C23:F23 C21:C22 E21:E22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 E22">
    <cfRule type="dataBar" priority="5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{2FFEE445-52E4-44B1-A76A-50C8C4A41AFB}</x14:id>
        </ext>
      </extLst>
    </cfRule>
  </conditionalFormatting>
  <conditionalFormatting sqref="C20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B31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W13"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:BO13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7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7:BC7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7:BK7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J7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7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7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I7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I7 EG7 EG8:EI8 EG10:EI13 EI9">
    <cfRule type="colorScale" priority="566">
      <colorScale>
        <cfvo type="min"/>
        <cfvo type="max"/>
        <color rgb="FFFCFCFF"/>
        <color rgb="FFF8696B"/>
      </colorScale>
    </cfRule>
  </conditionalFormatting>
  <conditionalFormatting sqref="C7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F13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I7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Q7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N13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V13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M8:HN8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L8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H8:HK8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M11:HO11 HM10:HN10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L9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M7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:V7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11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11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11">
    <cfRule type="colorScale" priority="546">
      <colorScale>
        <cfvo type="min"/>
        <cfvo type="max"/>
        <color rgb="FFFCFCFF"/>
        <color rgb="FFF8696B"/>
      </colorScale>
    </cfRule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5"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6:HY6 HR5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5"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5">
    <cfRule type="dataBar" priority="5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{F06375F0-D5C5-416A-B203-012AAFE00039}</x14:id>
        </ext>
      </extLst>
    </cfRule>
  </conditionalFormatting>
  <conditionalFormatting sqref="HM12:HN12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7:HY7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7:HY7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5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6:IJ6 IC5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5">
    <cfRule type="dataBar" priority="5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{0CB9DE69-F084-49E4-9312-76E4853B8B81}</x14:id>
        </ext>
      </extLst>
    </cfRule>
  </conditionalFormatting>
  <conditionalFormatting sqref="IC7:IG7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7:IG7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G5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G5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G5">
    <cfRule type="dataBar" priority="5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{5F2B0A1D-7F1A-422D-8B5D-B3121D603210}</x14:id>
        </ext>
      </extLst>
    </cfRule>
  </conditionalFormatting>
  <conditionalFormatting sqref="AA7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A13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:AC13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6:EE6 DV4:DV5 DN4:DN5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5 DN5">
    <cfRule type="dataBar" priority="5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{EEC9E3C0-4907-43E4-B326-012491DAF775}</x14:id>
        </ext>
      </extLst>
    </cfRule>
  </conditionalFormatting>
  <conditionalFormatting sqref="DJ13:DS13 DJ7 DO7:DP7 DL7 DJ8:DM8 DJ11:DJ12 DL11:DL12 DN12:DR12 DV12:DZ12 ED7:EE13 DV13:EA13 DJ10:DM10 DL9">
    <cfRule type="colorScale" priority="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3:EP13 EK12:EO12 ES13:EX13 ES12:EW12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6:EZ6 ES4:ES5 EK4:EK5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5 EK5">
    <cfRule type="dataBar" priority="5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{8750E78B-23B5-4DA5-B09C-8271C249E6B0}</x14:id>
        </ext>
      </extLst>
    </cfRule>
  </conditionalFormatting>
  <conditionalFormatting sqref="EK13:EP13 EK12:EO12 ES13:EX13 ES12:EW12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3:EP13 EK12:EO12 ES13:EX13 ES12:EW12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A7:FA13 EG7 EI7 EG8:EJ8 EG10:EJ13 EI9">
    <cfRule type="colorScale" priority="867">
      <colorScale>
        <cfvo type="min"/>
        <cfvo type="max"/>
        <color rgb="FFFCFCFF"/>
        <color rgb="FFF8696B"/>
      </colorScale>
    </cfRule>
  </conditionalFormatting>
  <conditionalFormatting sqref="FA8:FA13 DJ13:DS13 DJ8:DM8 DJ11:DJ12 DL11:DL12 DN12:DR12 DV12:DZ12 ED8:EE13 DV13:EA13 EG8:EJ8 DJ10:DM10 DL9 EG10:EJ13 EI9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3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7:EF13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J13">
    <cfRule type="colorScale" priority="511">
      <colorScale>
        <cfvo type="min"/>
        <cfvo type="max"/>
        <color rgb="FFFCFCFF"/>
        <color rgb="FFF8696B"/>
      </colorScale>
    </cfRule>
  </conditionalFormatting>
  <conditionalFormatting sqref="EK13:EP13 EK12:EO12">
    <cfRule type="colorScale" priority="510">
      <colorScale>
        <cfvo type="min"/>
        <cfvo type="max"/>
        <color rgb="FFF8696B"/>
        <color rgb="FFFCFCFF"/>
      </colorScale>
    </cfRule>
  </conditionalFormatting>
  <conditionalFormatting sqref="EH13:EP13 EI7 EH8:EJ8 EH11:EH12 EH12:EO12 ES13:EX13 ES12:EW12 EJ11:EJ12 EH10:EJ11 EI9">
    <cfRule type="colorScale" priority="509">
      <colorScale>
        <cfvo type="min"/>
        <cfvo type="max"/>
        <color rgb="FFFCFCFF"/>
        <color rgb="FFF8696B"/>
      </colorScale>
    </cfRule>
  </conditionalFormatting>
  <conditionalFormatting sqref="IK5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K6:IR6 IK5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K5">
    <cfRule type="dataBar" priority="5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{F9CEFDDA-7845-4ADD-B2B1-1094FCD87748}</x14:id>
        </ext>
      </extLst>
    </cfRule>
  </conditionalFormatting>
  <conditionalFormatting sqref="IO5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O5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O5">
    <cfRule type="dataBar" priority="5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{4D98B4A7-FB29-491F-8F1C-8678EAFEB6D0}</x14:id>
        </ext>
      </extLst>
    </cfRule>
  </conditionalFormatting>
  <conditionalFormatting sqref="IC7:IG7 IC10:IR10 IK14:IR14">
    <cfRule type="colorScale" priority="500">
      <colorScale>
        <cfvo type="min"/>
        <cfvo type="max"/>
        <color rgb="FFFCFCFF"/>
        <color rgb="FFF8696B"/>
      </colorScale>
    </cfRule>
  </conditionalFormatting>
  <conditionalFormatting sqref="EJ10">
    <cfRule type="colorScale" priority="499">
      <colorScale>
        <cfvo type="min"/>
        <cfvo type="max"/>
        <color rgb="FFFCFCFF"/>
        <color rgb="FFF8696B"/>
      </colorScale>
    </cfRule>
  </conditionalFormatting>
  <conditionalFormatting sqref="HR7:HY13">
    <cfRule type="colorScale" priority="498">
      <colorScale>
        <cfvo type="min"/>
        <cfvo type="max"/>
        <color rgb="FFFCFCFF"/>
        <color rgb="FFF8696B"/>
      </colorScale>
    </cfRule>
  </conditionalFormatting>
  <conditionalFormatting sqref="D7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0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0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30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0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0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F30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Q7:HQ13 HQ16"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B7:IB13 IB15">
    <cfRule type="colorScale" priority="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F30">
    <cfRule type="colorScale" priority="456">
      <colorScale>
        <cfvo type="min"/>
        <cfvo type="max"/>
        <color rgb="FFF8696B"/>
        <color rgb="FFFCFCFF"/>
      </colorScale>
    </cfRule>
  </conditionalFormatting>
  <conditionalFormatting sqref="D2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7:AK7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7:AS7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7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7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7:BG7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7:BO7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8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7:CC7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7:CC7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7:BY7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7:BY7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9:CC9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9:CC9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0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0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8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8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7:CK7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7:CK7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7:CG7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7:CG7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3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13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13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13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13:CB13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13:CB13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2:CC13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12:CC13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13:CK13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13:CK13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9:CK9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9:CK9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8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8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12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12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10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10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7:CY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7:CY7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R7:CU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R7:CU7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7:DG7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7:DG7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7:DC7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7:DC7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7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7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7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7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7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7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9:CY9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9:CY9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9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9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13:CY13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13:CY13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12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12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8:CY8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8:CY8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9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9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9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9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9:DG9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9:DG9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8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8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10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10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12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12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13:DG13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13:DG13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1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1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12:DT12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12:DT12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1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1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J11:EJ12">
    <cfRule type="colorScale" priority="297">
      <colorScale>
        <cfvo type="min"/>
        <cfvo type="max"/>
        <color rgb="FFFCFCFF"/>
        <color rgb="FFF8696B"/>
      </colorScale>
    </cfRule>
  </conditionalFormatting>
  <conditionalFormatting sqref="EP12:EQ12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P12:EQ12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M8:FN8">
    <cfRule type="colorScale" priority="283">
      <colorScale>
        <cfvo type="min"/>
        <cfvo type="max"/>
        <color rgb="FFFCFCFF"/>
        <color rgb="FFF8696B"/>
      </colorScale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7:GK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7:GK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7:GK7">
    <cfRule type="colorScale" priority="251">
      <colorScale>
        <cfvo type="min"/>
        <cfvo type="max"/>
        <color rgb="FFFCFCFF"/>
        <color rgb="FFF8696B"/>
      </colorScale>
    </cfRule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7:GK7">
    <cfRule type="colorScale" priority="249">
      <colorScale>
        <cfvo type="min"/>
        <cfvo type="max"/>
        <color rgb="FFFCFCFF"/>
        <color rgb="FFF8696B"/>
      </colorScale>
    </cfRule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7:GS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7:GS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7:GS7">
    <cfRule type="colorScale" priority="241">
      <colorScale>
        <cfvo type="min"/>
        <cfvo type="max"/>
        <color rgb="FFFCFCFF"/>
        <color rgb="FFF8696B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7:GS7">
    <cfRule type="colorScale" priority="239">
      <colorScale>
        <cfvo type="min"/>
        <cfvo type="max"/>
        <color rgb="FFFCFCFF"/>
        <color rgb="FFF8696B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9:GK9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9:GK9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9:GK9">
    <cfRule type="colorScale" priority="235">
      <colorScale>
        <cfvo type="min"/>
        <cfvo type="max"/>
        <color rgb="FFFCFCFF"/>
        <color rgb="FFF8696B"/>
      </colorScale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9:GK9">
    <cfRule type="colorScale" priority="233">
      <colorScale>
        <cfvo type="min"/>
        <cfvo type="max"/>
        <color rgb="FFFCFCFF"/>
        <color rgb="FFF8696B"/>
      </colorScale>
    </cfRule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K8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K8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K8">
    <cfRule type="colorScale" priority="229">
      <colorScale>
        <cfvo type="min"/>
        <cfvo type="max"/>
        <color rgb="FFFCFCFF"/>
        <color rgb="FFF8696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K8">
    <cfRule type="colorScale" priority="227">
      <colorScale>
        <cfvo type="min"/>
        <cfvo type="max"/>
        <color rgb="FFFCFCFF"/>
        <color rgb="FFF8696B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8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8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8">
    <cfRule type="colorScale" priority="223">
      <colorScale>
        <cfvo type="min"/>
        <cfvo type="max"/>
        <color rgb="FFFCFCFF"/>
        <color rgb="FFF8696B"/>
      </colorScale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8">
    <cfRule type="colorScale" priority="221">
      <colorScale>
        <cfvo type="min"/>
        <cfvo type="max"/>
        <color rgb="FFFCFCFF"/>
        <color rgb="FFF8696B"/>
      </colorScale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9:GS9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9:GS9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9:GS9">
    <cfRule type="colorScale" priority="217">
      <colorScale>
        <cfvo type="min"/>
        <cfvo type="max"/>
        <color rgb="FFFCFCFF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9:GS9">
    <cfRule type="colorScale" priority="215">
      <colorScale>
        <cfvo type="min"/>
        <cfvo type="max"/>
        <color rgb="FFFCFCFF"/>
        <color rgb="FFF8696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1:GK1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1:GK1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1:GK11">
    <cfRule type="colorScale" priority="211">
      <colorScale>
        <cfvo type="min"/>
        <cfvo type="max"/>
        <color rgb="FFFCFCFF"/>
        <color rgb="FFF8696B"/>
      </colorScale>
    </cfRule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1:GK11">
    <cfRule type="colorScale" priority="209">
      <colorScale>
        <cfvo type="min"/>
        <cfvo type="max"/>
        <color rgb="FFFCFCFF"/>
        <color rgb="FFF8696B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3:GK13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3:GK13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D13:GK13">
    <cfRule type="colorScale" priority="205">
      <colorScale>
        <cfvo type="min"/>
        <cfvo type="max"/>
        <color rgb="FFFCFCFF"/>
        <color rgb="FFF8696B"/>
      </colorScale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3:GK13">
    <cfRule type="colorScale" priority="203">
      <colorScale>
        <cfvo type="min"/>
        <cfvo type="max"/>
        <color rgb="FFFCFCFF"/>
        <color rgb="FFF8696B"/>
      </colorScale>
    </cfRule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13:GS13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13:GS1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L13:GS13">
    <cfRule type="colorScale" priority="199">
      <colorScale>
        <cfvo type="min"/>
        <cfvo type="max"/>
        <color rgb="FFFCFCFF"/>
        <color rgb="FFF8696B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3:GS13">
    <cfRule type="colorScale" priority="197">
      <colorScale>
        <cfvo type="min"/>
        <cfvo type="max"/>
        <color rgb="FFFCFCFF"/>
        <color rgb="FFF8696B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Z7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A7:GC7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8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8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8">
    <cfRule type="colorScale" priority="191">
      <colorScale>
        <cfvo type="min"/>
        <cfvo type="max"/>
        <color rgb="FFFCFCFF"/>
        <color rgb="FFF8696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V8">
    <cfRule type="colorScale" priority="189">
      <colorScale>
        <cfvo type="min"/>
        <cfvo type="max"/>
        <color rgb="FFFCFCFF"/>
        <color rgb="FFF8696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A9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C9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2:GK12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2:GK12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2:GK12">
    <cfRule type="colorScale" priority="177">
      <colorScale>
        <cfvo type="min"/>
        <cfvo type="max"/>
        <color rgb="FFFCFCFF"/>
        <color rgb="FFF8696B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J12:GK12">
    <cfRule type="colorScale" priority="175">
      <colorScale>
        <cfvo type="min"/>
        <cfvo type="max"/>
        <color rgb="FFFCFCFF"/>
        <color rgb="FFF8696B"/>
      </colorScale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P11:GS1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P11:GS1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P11:GS11">
    <cfRule type="colorScale" priority="171">
      <colorScale>
        <cfvo type="min"/>
        <cfvo type="max"/>
        <color rgb="FFFCFCFF"/>
        <color rgb="FFF8696B"/>
      </colorScale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1:GS11">
    <cfRule type="colorScale" priority="169">
      <colorScale>
        <cfvo type="min"/>
        <cfvo type="max"/>
        <color rgb="FFFCFCFF"/>
        <color rgb="FFF8696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10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10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10">
    <cfRule type="colorScale" priority="165">
      <colorScale>
        <cfvo type="min"/>
        <cfvo type="max"/>
        <color rgb="FFFCFCFF"/>
        <color rgb="FFF8696B"/>
      </colorScale>
    </cfRule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S10">
    <cfRule type="colorScale" priority="163">
      <colorScale>
        <cfvo type="min"/>
        <cfvo type="max"/>
        <color rgb="FFFCFCFF"/>
        <color rgb="FFF8696B"/>
      </colorScale>
    </cfRule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2:GS12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2:GS12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2:GS12">
    <cfRule type="colorScale" priority="159">
      <colorScale>
        <cfvo type="min"/>
        <cfvo type="max"/>
        <color rgb="FFFCFCFF"/>
        <color rgb="FFF8696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R12:GS12">
    <cfRule type="colorScale" priority="157">
      <colorScale>
        <cfvo type="min"/>
        <cfvo type="max"/>
        <color rgb="FFFCFCFF"/>
        <color rgb="FFF8696B"/>
      </colorScale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Z7:HG7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H7:HO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H7:HO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F8:HG8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M9:HO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M9:HO9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8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8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10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10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12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O12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N13:HO13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N13:HO13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W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X7:GY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Y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W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13:HS13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R13:HS1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U13:HY13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U13:HY13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8:IG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8:IG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8:IG8">
    <cfRule type="colorScale" priority="131">
      <colorScale>
        <cfvo type="min"/>
        <cfvo type="max"/>
        <color rgb="FFFCFCFF"/>
        <color rgb="FFF8696B"/>
      </colorScale>
    </cfRule>
  </conditionalFormatting>
  <conditionalFormatting sqref="IH8:IQ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8:IQ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8:IQ8">
    <cfRule type="colorScale" priority="128">
      <colorScale>
        <cfvo type="min"/>
        <cfvo type="max"/>
        <color rgb="FFFCFCFF"/>
        <color rgb="FFF8696B"/>
      </colorScale>
    </cfRule>
  </conditionalFormatting>
  <conditionalFormatting sqref="IR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8">
    <cfRule type="colorScale" priority="125">
      <colorScale>
        <cfvo type="min"/>
        <cfvo type="max"/>
        <color rgb="FFFCFCFF"/>
        <color rgb="FFF8696B"/>
      </colorScale>
    </cfRule>
  </conditionalFormatting>
  <conditionalFormatting sqref="IC9:IG9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9:IG9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9:IG9">
    <cfRule type="colorScale" priority="122">
      <colorScale>
        <cfvo type="min"/>
        <cfvo type="max"/>
        <color rgb="FFFCFCFF"/>
        <color rgb="FFF8696B"/>
      </colorScale>
    </cfRule>
  </conditionalFormatting>
  <conditionalFormatting sqref="IH9:IQ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9:IQ9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9:IQ9">
    <cfRule type="colorScale" priority="119">
      <colorScale>
        <cfvo type="min"/>
        <cfvo type="max"/>
        <color rgb="FFFCFCFF"/>
        <color rgb="FFF8696B"/>
      </colorScale>
    </cfRule>
  </conditionalFormatting>
  <conditionalFormatting sqref="IR9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9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9">
    <cfRule type="colorScale" priority="116">
      <colorScale>
        <cfvo type="min"/>
        <cfvo type="max"/>
        <color rgb="FFFCFCFF"/>
        <color rgb="FFF8696B"/>
      </colorScale>
    </cfRule>
  </conditionalFormatting>
  <conditionalFormatting sqref="IC11:IG1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11:IG1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C11:IG13">
    <cfRule type="colorScale" priority="113">
      <colorScale>
        <cfvo type="min"/>
        <cfvo type="max"/>
        <color rgb="FFFCFCFF"/>
        <color rgb="FFF8696B"/>
      </colorScale>
    </cfRule>
  </conditionalFormatting>
  <conditionalFormatting sqref="IH11:IQ1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11:IQ1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11:IQ13">
    <cfRule type="colorScale" priority="110">
      <colorScale>
        <cfvo type="min"/>
        <cfvo type="max"/>
        <color rgb="FFFCFCFF"/>
        <color rgb="FFF8696B"/>
      </colorScale>
    </cfRule>
  </conditionalFormatting>
  <conditionalFormatting sqref="IR11:IR1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11:IR1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11:IR13">
    <cfRule type="colorScale" priority="107">
      <colorScale>
        <cfvo type="min"/>
        <cfvo type="max"/>
        <color rgb="FFFCFCFF"/>
        <color rgb="FFF8696B"/>
      </colorScale>
    </cfRule>
  </conditionalFormatting>
  <conditionalFormatting sqref="IP7:IQ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P7:IQ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P7:IQ7">
    <cfRule type="colorScale" priority="104">
      <colorScale>
        <cfvo type="min"/>
        <cfvo type="max"/>
        <color rgb="FFFCFCFF"/>
        <color rgb="FFF8696B"/>
      </colorScale>
    </cfRule>
  </conditionalFormatting>
  <conditionalFormatting sqref="IR7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7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R7">
    <cfRule type="colorScale" priority="101">
      <colorScale>
        <cfvo type="min"/>
        <cfvo type="max"/>
        <color rgb="FFFCFCFF"/>
        <color rgb="FFF8696B"/>
      </colorScale>
    </cfRule>
  </conditionalFormatting>
  <conditionalFormatting sqref="IH7:IJ7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7:IJ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H7:IJ7">
    <cfRule type="colorScale" priority="98">
      <colorScale>
        <cfvo type="min"/>
        <cfvo type="max"/>
        <color rgb="FFFCFCFF"/>
        <color rgb="FFF8696B"/>
      </colorScale>
    </cfRule>
  </conditionalFormatting>
  <conditionalFormatting sqref="Z7:AC13">
    <cfRule type="colorScale" priority="97">
      <colorScale>
        <cfvo type="min"/>
        <cfvo type="max"/>
        <color rgb="FFF8696B"/>
        <color rgb="FFFCFCFF"/>
      </colorScale>
    </cfRule>
  </conditionalFormatting>
  <conditionalFormatting sqref="Z7:AC1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AT6 BH4:BH5 AL4:AL5 Z3:Z5 AB4:AB5 AD4:AD5 AV4:AV6 AZ6:BO6 AX4:AX6 AZ4:AZ5 AT3:AU3 Y14 Y7:BO13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S1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S1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90">
      <colorScale>
        <cfvo type="min"/>
        <cfvo type="max"/>
        <color rgb="FFF8696B"/>
        <color rgb="FFFCFCFF"/>
      </colorScale>
    </cfRule>
  </conditionalFormatting>
  <conditionalFormatting sqref="AA1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5">
      <colorScale>
        <cfvo type="min"/>
        <cfvo type="max"/>
        <color rgb="FFF8696B"/>
        <color rgb="FFFCFCFF"/>
      </colorScale>
    </cfRule>
  </conditionalFormatting>
  <conditionalFormatting sqref="AC14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4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4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1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14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14:BO1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14:BO1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AA1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C1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:AY1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7:BO14">
    <cfRule type="colorScale" priority="74">
      <colorScale>
        <cfvo type="min"/>
        <cfvo type="max"/>
        <color rgb="FFFCFCFF"/>
        <color rgb="FFF8696B"/>
      </colorScale>
    </cfRule>
  </conditionalFormatting>
  <conditionalFormatting sqref="FD10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J11">
    <cfRule type="colorScale" priority="72">
      <colorScale>
        <cfvo type="min"/>
        <cfvo type="max"/>
        <color rgb="FFFCFCFF"/>
        <color rgb="FFF8696B"/>
      </colorScale>
    </cfRule>
  </conditionalFormatting>
  <conditionalFormatting sqref="DK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O11:DU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O11:DU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11:DU11 DO7:DP7 DN12:DT12 DN13:DS13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L11:ER11">
    <cfRule type="colorScale" priority="25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L11:ER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1:ER11">
    <cfRule type="colorScale" priority="29">
      <colorScale>
        <cfvo type="min"/>
        <cfvo type="max"/>
        <color rgb="FFFCFCFF"/>
        <color rgb="FFF8696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11:ER11 EK12:EQ12 EK13:EP13">
    <cfRule type="colorScale" priority="59">
      <colorScale>
        <cfvo type="min"/>
        <cfvo type="max"/>
        <color rgb="FFF8696B"/>
        <color rgb="FFFCFCFF"/>
      </colorScale>
    </cfRule>
  </conditionalFormatting>
  <conditionalFormatting sqref="DJ8:DM8 DJ7 DJ10:DM13 DL9 DL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U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U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U8">
    <cfRule type="colorScale" priority="54">
      <colorScale>
        <cfvo type="min"/>
        <cfvo type="max"/>
        <color rgb="FFFCFCFF"/>
        <color rgb="FFF8696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1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M1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12:DT1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12:DT1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12:DT1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A12:EB1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A12:EB1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A12:EB1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J12">
    <cfRule type="colorScale" priority="41">
      <colorScale>
        <cfvo type="min"/>
        <cfvo type="max"/>
        <color rgb="FFFCFCFF"/>
        <color rgb="FFF8696B"/>
      </colorScale>
    </cfRule>
  </conditionalFormatting>
  <conditionalFormatting sqref="EP12:EQ1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P12:EQ1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P12:EQ1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P12:EQ12">
    <cfRule type="colorScale" priority="37">
      <colorScale>
        <cfvo type="min"/>
        <cfvo type="max"/>
        <color rgb="FFF8696B"/>
        <color rgb="FFFCFCFF"/>
      </colorScale>
    </cfRule>
  </conditionalFormatting>
  <conditionalFormatting sqref="EP12:EQ12">
    <cfRule type="colorScale" priority="36">
      <colorScale>
        <cfvo type="min"/>
        <cfvo type="max"/>
        <color rgb="FFFCFCFF"/>
        <color rgb="FFF8696B"/>
      </colorScale>
    </cfRule>
  </conditionalFormatting>
  <conditionalFormatting sqref="EX12:EY1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X12:EY1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X12:EY1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X12:EY12">
    <cfRule type="colorScale" priority="32">
      <colorScale>
        <cfvo type="min"/>
        <cfvo type="max"/>
        <color rgb="FFFCFCFF"/>
        <color rgb="FFF8696B"/>
      </colorScale>
    </cfRule>
  </conditionalFormatting>
  <conditionalFormatting sqref="EL11:ER1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L11:ER1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J11">
    <cfRule type="colorScale" priority="28">
      <colorScale>
        <cfvo type="min"/>
        <cfvo type="max"/>
        <color rgb="FFFCFCFF"/>
        <color rgb="FFF8696B"/>
      </colorScale>
    </cfRule>
  </conditionalFormatting>
  <conditionalFormatting sqref="EL11:ER11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L11:ER11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K7:IO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K7:IO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K7:IO7">
    <cfRule type="colorScale" priority="22">
      <colorScale>
        <cfvo type="min"/>
        <cfvo type="max"/>
        <color rgb="FFFCFCFF"/>
        <color rgb="FFF8696B"/>
      </colorScale>
    </cfRule>
  </conditionalFormatting>
  <conditionalFormatting sqref="IC7:IO7">
    <cfRule type="cellIs" dxfId="15" priority="21" operator="lessThan">
      <formula>0</formula>
    </cfRule>
  </conditionalFormatting>
  <conditionalFormatting sqref="IC7:IO7">
    <cfRule type="cellIs" dxfId="14" priority="20" operator="lessThan">
      <formula>0</formula>
    </cfRule>
  </conditionalFormatting>
  <conditionalFormatting sqref="IC7:IO7">
    <cfRule type="cellIs" dxfId="13" priority="19" operator="greaterThan">
      <formula>0</formula>
    </cfRule>
  </conditionalFormatting>
  <conditionalFormatting sqref="IC10:IP10">
    <cfRule type="cellIs" dxfId="12" priority="18" operator="lessThan">
      <formula>0</formula>
    </cfRule>
  </conditionalFormatting>
  <conditionalFormatting sqref="IC10:IP10">
    <cfRule type="cellIs" dxfId="11" priority="17" operator="greaterThan">
      <formula>0</formula>
    </cfRule>
  </conditionalFormatting>
  <conditionalFormatting sqref="IC10:IP10">
    <cfRule type="cellIs" dxfId="10" priority="16" operator="lessThan">
      <formula>0</formula>
    </cfRule>
  </conditionalFormatting>
  <conditionalFormatting sqref="IC10:IP10">
    <cfRule type="cellIs" dxfId="9" priority="15" operator="greaterThan">
      <formula>0</formula>
    </cfRule>
  </conditionalFormatting>
  <conditionalFormatting sqref="FC8:FV8 FC11:FV11 FC9 FE9 FC10:FF10 FC13 FE13">
    <cfRule type="cellIs" dxfId="8" priority="14" operator="greaterThan">
      <formula>0</formula>
    </cfRule>
  </conditionalFormatting>
  <conditionalFormatting sqref="FC8:FV8 FC11:FV11 FC9 FE9 FC10:FF10 FC13 FE13">
    <cfRule type="cellIs" dxfId="7" priority="13" operator="lessThan">
      <formula>0</formula>
    </cfRule>
  </conditionalFormatting>
  <conditionalFormatting sqref="DJ8:DM8 DJ11:DU11 DJ12:DT12 DV13:EA13 DV12:EB12 DJ13:DS13 DO7:DP7 DJ7 DJ10:DM10 DL9 DL7">
    <cfRule type="cellIs" dxfId="6" priority="12" operator="lessThan">
      <formula>0</formula>
    </cfRule>
  </conditionalFormatting>
  <conditionalFormatting sqref="DJ8:DM8 DJ11:DU11 DJ12:DT12 DV13:EA13 DV12:EB12 DJ13:DS13 DO7:DP7 DJ7 DJ10:DM10 DL9 DL7">
    <cfRule type="cellIs" dxfId="5" priority="11" operator="greaterThan">
      <formula>0</formula>
    </cfRule>
  </conditionalFormatting>
  <conditionalFormatting sqref="DJ8:DM8 DJ11:DU11 DJ12:DT12 DV13:EA13 DV12:EB12 DJ13:DS13 DO7:DP7 DJ7 DJ10:DM10 DL9 DL7">
    <cfRule type="containsText" dxfId="4" priority="10" operator="containsText" text="...">
      <formula>NOT(ISERROR(SEARCH("...",DJ7)))</formula>
    </cfRule>
  </conditionalFormatting>
  <conditionalFormatting sqref="EG8:EJ8 EG11:ER11 EG12:EQ12 ES13:EX13 ES12:EY12 EG13:EP13 EG10:EJ10 EI9 EG7 EI7">
    <cfRule type="cellIs" dxfId="3" priority="9" operator="greaterThan">
      <formula>0</formula>
    </cfRule>
  </conditionalFormatting>
  <conditionalFormatting sqref="EG8:EJ8 EG11:ER11 EG12:EQ12 ES13:EX13 ES12:EY12 EG13:EP13 EG10:EJ10 EI9 EG7 EI7">
    <cfRule type="cellIs" dxfId="2" priority="8" operator="lessThan">
      <formula>0</formula>
    </cfRule>
  </conditionalFormatting>
  <conditionalFormatting sqref="EG8:EJ8 EG11:ER11 EG12:EQ12 ES13:EX13 ES12:EY12 EG13:EP13 EG10:EJ10 EI9 EG7 EI7">
    <cfRule type="cellIs" dxfId="1" priority="7" operator="equal">
      <formula>0</formula>
    </cfRule>
  </conditionalFormatting>
  <conditionalFormatting sqref="AV7:BO14">
    <cfRule type="cellIs" dxfId="0" priority="6" operator="lessThan">
      <formula>0</formula>
    </cfRule>
  </conditionalFormatting>
  <conditionalFormatting sqref="FO13:FS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">
      <colorScale>
        <cfvo type="min"/>
        <cfvo type="max"/>
        <color theme="9" tint="0.39997558519241921"/>
        <color rgb="FFFFEF9C"/>
      </colorScale>
    </cfRule>
    <cfRule type="colorScale" priority="3">
      <colorScale>
        <cfvo type="min"/>
        <cfvo type="max"/>
        <color rgb="FFFF7128"/>
        <color rgb="FFFFEF9C"/>
      </colorScale>
    </cfRule>
    <cfRule type="colorScale" priority="4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994887-30BA-48F8-AD5F-51E2B13B7A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W5 C5 O5 E5 G5</xm:sqref>
        </x14:conditionalFormatting>
        <x14:conditionalFormatting xmlns:xm="http://schemas.microsoft.com/office/excel/2006/main">
          <x14:cfRule type="dataBar" id="{D682FFB6-4070-445A-851B-A62CDB2379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AL5 Z5 AV5 BH5 AB5 AD5 AX5 AZ5</xm:sqref>
        </x14:conditionalFormatting>
        <x14:conditionalFormatting xmlns:xm="http://schemas.microsoft.com/office/excel/2006/main">
          <x14:cfRule type="dataBar" id="{B6489648-EAF4-4C72-9773-B37803DC59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BR5 BT5 BV5 CD5</xm:sqref>
        </x14:conditionalFormatting>
        <x14:conditionalFormatting xmlns:xm="http://schemas.microsoft.com/office/excel/2006/main">
          <x14:cfRule type="dataBar" id="{09830228-C425-49EB-A25C-19AAE53DB5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CZ5 CN5 CP5 CR5</xm:sqref>
        </x14:conditionalFormatting>
        <x14:conditionalFormatting xmlns:xm="http://schemas.microsoft.com/office/excel/2006/main">
          <x14:cfRule type="dataBar" id="{A6F497E7-9B7D-4EBD-8FF2-76D6501086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DJ5 EI5 DL5 EG5</xm:sqref>
        </x14:conditionalFormatting>
        <x14:conditionalFormatting xmlns:xm="http://schemas.microsoft.com/office/excel/2006/main">
          <x14:cfRule type="dataBar" id="{CD9A29C5-A1C8-40C9-B1C5-FF74A327A5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FE5 FC5 FG5 FO5</xm:sqref>
        </x14:conditionalFormatting>
        <x14:conditionalFormatting xmlns:xm="http://schemas.microsoft.com/office/excel/2006/main">
          <x14:cfRule type="dataBar" id="{064110AF-F1F2-4839-AFCD-5BF294152D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GV5 GX5 GZ5 HH5</xm:sqref>
        </x14:conditionalFormatting>
        <x14:conditionalFormatting xmlns:xm="http://schemas.microsoft.com/office/excel/2006/main">
          <x14:cfRule type="dataBar" id="{DF708760-B132-4BFA-AEAA-AB00CBF393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FZ5 GL5 GB5 GD5</xm:sqref>
        </x14:conditionalFormatting>
        <x14:conditionalFormatting xmlns:xm="http://schemas.microsoft.com/office/excel/2006/main">
          <x14:cfRule type="dataBar" id="{2FFEE445-52E4-44B1-A76A-50C8C4A41A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C22 E22</xm:sqref>
        </x14:conditionalFormatting>
        <x14:conditionalFormatting xmlns:xm="http://schemas.microsoft.com/office/excel/2006/main">
          <x14:cfRule type="dataBar" id="{F06375F0-D5C5-416A-B203-012AAFE000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HR5</xm:sqref>
        </x14:conditionalFormatting>
        <x14:conditionalFormatting xmlns:xm="http://schemas.microsoft.com/office/excel/2006/main">
          <x14:cfRule type="dataBar" id="{0CB9DE69-F084-49E4-9312-76E4853B8B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IC5</xm:sqref>
        </x14:conditionalFormatting>
        <x14:conditionalFormatting xmlns:xm="http://schemas.microsoft.com/office/excel/2006/main">
          <x14:cfRule type="dataBar" id="{5F2B0A1D-7F1A-422D-8B5D-B3121D6032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IG5</xm:sqref>
        </x14:conditionalFormatting>
        <x14:conditionalFormatting xmlns:xm="http://schemas.microsoft.com/office/excel/2006/main">
          <x14:cfRule type="dataBar" id="{EEC9E3C0-4907-43E4-B326-012491DAF7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DV5 DN5</xm:sqref>
        </x14:conditionalFormatting>
        <x14:conditionalFormatting xmlns:xm="http://schemas.microsoft.com/office/excel/2006/main">
          <x14:cfRule type="dataBar" id="{8750E78B-23B5-4DA5-B09C-8271C249E6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ES5 EK5</xm:sqref>
        </x14:conditionalFormatting>
        <x14:conditionalFormatting xmlns:xm="http://schemas.microsoft.com/office/excel/2006/main">
          <x14:cfRule type="dataBar" id="{F9CEFDDA-7845-4ADD-B2B1-1094FCD8774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IK5</xm:sqref>
        </x14:conditionalFormatting>
        <x14:conditionalFormatting xmlns:xm="http://schemas.microsoft.com/office/excel/2006/main">
          <x14:cfRule type="dataBar" id="{4D98B4A7-FB29-491F-8F1C-8678EAFEB6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IO5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108C-4EC6-4BBC-A3BB-493F770B611D}">
  <dimension ref="B1:X64"/>
  <sheetViews>
    <sheetView topLeftCell="B1" zoomScaleNormal="100" workbookViewId="0">
      <pane xSplit="1" ySplit="4" topLeftCell="C26" activePane="bottomRight" state="frozen"/>
      <selection pane="topRight" activeCell="C1" sqref="C1"/>
      <selection pane="bottomLeft" activeCell="B5" sqref="B5"/>
      <selection pane="bottomRight" activeCell="P48" sqref="P48"/>
    </sheetView>
  </sheetViews>
  <sheetFormatPr defaultRowHeight="15"/>
  <cols>
    <col min="2" max="2" width="58.5703125" customWidth="1"/>
    <col min="3" max="3" width="10.5703125" customWidth="1"/>
    <col min="4" max="4" width="9" customWidth="1"/>
    <col min="5" max="5" width="9.5703125" customWidth="1"/>
    <col min="6" max="6" width="10" customWidth="1"/>
    <col min="7" max="7" width="9.140625" customWidth="1"/>
    <col min="8" max="8" width="9.28515625" customWidth="1"/>
    <col min="9" max="9" width="10.140625" customWidth="1"/>
    <col min="10" max="10" width="9" customWidth="1"/>
    <col min="11" max="11" width="8.7109375" customWidth="1"/>
    <col min="12" max="13" width="8.85546875" customWidth="1"/>
    <col min="14" max="14" width="9" customWidth="1"/>
    <col min="15" max="15" width="10.7109375" customWidth="1"/>
    <col min="16" max="17" width="11.5703125" bestFit="1" customWidth="1"/>
    <col min="18" max="18" width="12.140625" customWidth="1"/>
    <col min="19" max="19" width="11.5703125" customWidth="1"/>
    <col min="20" max="20" width="10" customWidth="1"/>
    <col min="21" max="21" width="9" customWidth="1"/>
  </cols>
  <sheetData>
    <row r="1" spans="2:22">
      <c r="B1" s="48" t="s">
        <v>91</v>
      </c>
      <c r="C1" s="161" t="s">
        <v>92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3" spans="2:22" s="19" customFormat="1" ht="15.75">
      <c r="C3" s="19">
        <v>2019</v>
      </c>
      <c r="O3" s="19">
        <v>2020</v>
      </c>
    </row>
    <row r="4" spans="2:22">
      <c r="B4" s="87" t="s">
        <v>93</v>
      </c>
      <c r="C4" s="87" t="s">
        <v>12</v>
      </c>
      <c r="D4" s="87" t="s">
        <v>1</v>
      </c>
      <c r="E4" s="87" t="s">
        <v>2</v>
      </c>
      <c r="F4" s="87" t="s">
        <v>3</v>
      </c>
      <c r="G4" s="87" t="s">
        <v>4</v>
      </c>
      <c r="H4" s="87" t="s">
        <v>5</v>
      </c>
      <c r="I4" s="87" t="s">
        <v>6</v>
      </c>
      <c r="J4" s="87" t="s">
        <v>7</v>
      </c>
      <c r="K4" s="87" t="s">
        <v>8</v>
      </c>
      <c r="L4" s="87" t="s">
        <v>9</v>
      </c>
      <c r="M4" s="87" t="s">
        <v>10</v>
      </c>
      <c r="N4" s="87" t="s">
        <v>11</v>
      </c>
      <c r="O4" s="87" t="s">
        <v>12</v>
      </c>
      <c r="P4" s="87" t="s">
        <v>1</v>
      </c>
      <c r="Q4" s="87" t="s">
        <v>2</v>
      </c>
      <c r="R4" s="87" t="s">
        <v>3</v>
      </c>
      <c r="S4" s="87" t="s">
        <v>4</v>
      </c>
      <c r="T4" s="87" t="s">
        <v>76</v>
      </c>
      <c r="U4" s="87" t="s">
        <v>13</v>
      </c>
      <c r="V4" s="87" t="s">
        <v>7</v>
      </c>
    </row>
    <row r="5" spans="2:22" ht="20.100000000000001" customHeight="1">
      <c r="B5" s="87" t="s">
        <v>94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2:22">
      <c r="B6" s="161" t="s">
        <v>95</v>
      </c>
      <c r="C6" s="161"/>
      <c r="D6" s="161"/>
      <c r="E6" s="161"/>
      <c r="F6" s="161"/>
      <c r="G6" s="89"/>
      <c r="H6" s="89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2:22">
      <c r="B7" s="161" t="s">
        <v>96</v>
      </c>
      <c r="C7" s="12">
        <v>5.0999999999999996</v>
      </c>
      <c r="D7" s="12">
        <v>5.0999999999999996</v>
      </c>
      <c r="E7" s="12">
        <v>4</v>
      </c>
      <c r="F7" s="12">
        <v>2.1</v>
      </c>
      <c r="G7" s="12">
        <v>2.1</v>
      </c>
      <c r="H7" s="12">
        <v>2.8</v>
      </c>
      <c r="I7" s="12">
        <v>0.7</v>
      </c>
      <c r="J7" s="12">
        <v>1.2</v>
      </c>
      <c r="K7" s="12">
        <v>0.4</v>
      </c>
      <c r="L7" s="12">
        <v>-0.9</v>
      </c>
      <c r="M7" s="12">
        <v>-0.3</v>
      </c>
      <c r="N7" s="12">
        <v>-0.9</v>
      </c>
      <c r="O7" s="12">
        <v>-1.9</v>
      </c>
      <c r="P7" s="13">
        <v>-3</v>
      </c>
      <c r="Q7" s="12">
        <v>-2.8</v>
      </c>
      <c r="R7" s="12">
        <v>-1.3</v>
      </c>
      <c r="S7" s="174">
        <v>-1.7182130584192439</v>
      </c>
      <c r="T7" s="89">
        <v>-3.5253654342218352</v>
      </c>
      <c r="U7" s="89">
        <v>-1.5734265734265833</v>
      </c>
      <c r="V7" s="89">
        <v>-3.0408340573414421</v>
      </c>
    </row>
    <row r="8" spans="2:22">
      <c r="B8" s="161"/>
      <c r="C8" s="6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22"/>
    </row>
    <row r="9" spans="2:22">
      <c r="B9" s="7" t="s">
        <v>276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61"/>
      <c r="S9" s="161"/>
      <c r="T9" s="161"/>
      <c r="U9" s="161"/>
      <c r="V9" s="22"/>
    </row>
    <row r="10" spans="2:22">
      <c r="B10" s="1" t="s">
        <v>97</v>
      </c>
      <c r="C10" s="10">
        <v>209158.87</v>
      </c>
      <c r="D10" s="10">
        <v>160260.75999999998</v>
      </c>
      <c r="E10" s="10">
        <v>168271.41999999998</v>
      </c>
      <c r="F10" s="28">
        <v>166692.74999999994</v>
      </c>
      <c r="G10" s="28">
        <v>179092.78999999998</v>
      </c>
      <c r="H10" s="28">
        <v>148466.68999999997</v>
      </c>
      <c r="I10" s="28">
        <v>215149.49000000002</v>
      </c>
      <c r="J10" s="10">
        <v>233161.90000000005</v>
      </c>
      <c r="K10" s="10">
        <v>228020.88999999998</v>
      </c>
      <c r="L10" s="10">
        <v>194138.27000000005</v>
      </c>
      <c r="M10" s="10">
        <v>181124.80000000005</v>
      </c>
      <c r="N10" s="10">
        <v>145279.74999999997</v>
      </c>
      <c r="O10" s="10">
        <v>145538</v>
      </c>
      <c r="P10" s="10">
        <v>144025</v>
      </c>
      <c r="Q10" s="10">
        <v>143961</v>
      </c>
      <c r="R10" s="10">
        <v>110100</v>
      </c>
      <c r="S10" s="146">
        <v>156322</v>
      </c>
      <c r="T10" s="10">
        <v>120305</v>
      </c>
      <c r="U10" s="10">
        <v>154476</v>
      </c>
      <c r="V10" s="22"/>
    </row>
    <row r="11" spans="2:22">
      <c r="B11" s="1" t="s">
        <v>98</v>
      </c>
      <c r="C11" s="10">
        <v>603026</v>
      </c>
      <c r="D11" s="10">
        <v>361281</v>
      </c>
      <c r="E11" s="10">
        <v>386405</v>
      </c>
      <c r="F11" s="28">
        <v>427114</v>
      </c>
      <c r="G11" s="28">
        <v>462689</v>
      </c>
      <c r="H11" s="28">
        <v>380078</v>
      </c>
      <c r="I11" s="28">
        <v>477295</v>
      </c>
      <c r="J11" s="10">
        <v>398843</v>
      </c>
      <c r="K11" s="10">
        <v>498854</v>
      </c>
      <c r="L11" s="10">
        <v>436313</v>
      </c>
      <c r="M11" s="10">
        <v>817504</v>
      </c>
      <c r="N11" s="10">
        <v>761119</v>
      </c>
      <c r="O11" s="10">
        <v>404116</v>
      </c>
      <c r="P11" s="10">
        <v>362452</v>
      </c>
      <c r="Q11" s="10">
        <v>323994</v>
      </c>
      <c r="R11" s="10">
        <v>281200</v>
      </c>
      <c r="S11" s="146">
        <v>277686</v>
      </c>
      <c r="T11" s="10">
        <v>320489</v>
      </c>
      <c r="U11" s="10">
        <v>264830</v>
      </c>
      <c r="V11" s="22"/>
    </row>
    <row r="12" spans="2:22">
      <c r="B12" s="1"/>
      <c r="C12" s="6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22"/>
    </row>
    <row r="13" spans="2:22">
      <c r="B13" s="7" t="s">
        <v>277</v>
      </c>
      <c r="C13" s="88">
        <v>2030.2</v>
      </c>
      <c r="D13" s="88">
        <v>1944</v>
      </c>
      <c r="E13" s="161">
        <v>1921.9</v>
      </c>
      <c r="F13" s="161">
        <v>1944.3</v>
      </c>
      <c r="G13" s="88">
        <v>1933.2</v>
      </c>
      <c r="H13" s="88">
        <v>1973.4</v>
      </c>
      <c r="I13" s="88">
        <v>2087.3000000000002</v>
      </c>
      <c r="J13" s="88">
        <v>2165.3000000000002</v>
      </c>
      <c r="K13" s="88">
        <v>2161.1</v>
      </c>
      <c r="L13" s="88">
        <v>2183.6</v>
      </c>
      <c r="M13" s="88">
        <v>2190</v>
      </c>
      <c r="N13" s="88">
        <v>2219.8000000000002</v>
      </c>
      <c r="O13" s="6">
        <v>2253.8000000000002</v>
      </c>
      <c r="P13" s="88">
        <v>2265.3000000000002</v>
      </c>
      <c r="Q13" s="88">
        <v>2198.1999999999998</v>
      </c>
      <c r="R13" s="88">
        <v>2217</v>
      </c>
      <c r="S13" s="88">
        <v>2249</v>
      </c>
      <c r="T13" s="88">
        <v>2178.8000000000002</v>
      </c>
      <c r="U13" s="88">
        <v>2106.1999999999998</v>
      </c>
      <c r="V13" s="22"/>
    </row>
    <row r="14" spans="2:22">
      <c r="B14" s="8" t="s">
        <v>99</v>
      </c>
      <c r="C14" s="6">
        <v>4.3</v>
      </c>
      <c r="D14" s="161">
        <v>4.0999999999999996</v>
      </c>
      <c r="E14" s="161">
        <v>4.5</v>
      </c>
      <c r="F14" s="161">
        <v>4.2</v>
      </c>
      <c r="G14" s="161">
        <v>4.4000000000000004</v>
      </c>
      <c r="H14" s="161">
        <v>4.5</v>
      </c>
      <c r="I14" s="161">
        <v>4.8</v>
      </c>
      <c r="J14" s="6">
        <v>5</v>
      </c>
      <c r="K14" s="6">
        <v>5</v>
      </c>
      <c r="L14" s="6">
        <v>5.0999999999999996</v>
      </c>
      <c r="M14" s="6">
        <v>5.0999999999999996</v>
      </c>
      <c r="N14" s="6">
        <v>5.2</v>
      </c>
      <c r="O14" s="22">
        <v>7.1</v>
      </c>
      <c r="P14" s="22">
        <v>7.1</v>
      </c>
      <c r="Q14" s="22">
        <v>6.9</v>
      </c>
      <c r="R14" s="22">
        <v>6.9</v>
      </c>
      <c r="S14" s="6">
        <v>7</v>
      </c>
      <c r="T14" s="22">
        <v>7.9</v>
      </c>
      <c r="U14" s="22">
        <v>7.7</v>
      </c>
      <c r="V14" s="22"/>
    </row>
    <row r="15" spans="2:22">
      <c r="B15" s="7"/>
      <c r="C15" s="88"/>
      <c r="D15" s="161"/>
      <c r="E15" s="161"/>
      <c r="F15" s="161"/>
      <c r="G15" s="161"/>
      <c r="H15" s="161"/>
      <c r="I15" s="161"/>
      <c r="J15" s="88"/>
      <c r="K15" s="88"/>
      <c r="L15" s="88"/>
      <c r="M15" s="88"/>
      <c r="N15" s="88"/>
      <c r="O15" s="88"/>
      <c r="P15" s="161"/>
      <c r="Q15" s="161"/>
      <c r="R15" s="161"/>
      <c r="S15" s="161"/>
      <c r="T15" s="161"/>
      <c r="U15" s="161"/>
      <c r="V15" s="22"/>
    </row>
    <row r="16" spans="2:22">
      <c r="B16" s="7" t="s">
        <v>278</v>
      </c>
      <c r="C16" s="88"/>
      <c r="D16" s="161"/>
      <c r="E16" s="161"/>
      <c r="F16" s="161"/>
      <c r="G16" s="161"/>
      <c r="H16" s="161"/>
      <c r="I16" s="161"/>
      <c r="J16" s="88"/>
      <c r="K16" s="88"/>
      <c r="L16" s="88"/>
      <c r="M16" s="88"/>
      <c r="N16" s="88"/>
      <c r="O16" s="88"/>
      <c r="P16" s="161"/>
      <c r="Q16" s="161"/>
      <c r="R16" s="161"/>
      <c r="S16" s="161"/>
      <c r="T16" s="161"/>
      <c r="U16" s="161"/>
      <c r="V16" s="22"/>
    </row>
    <row r="17" spans="2:22">
      <c r="B17" s="38" t="s">
        <v>100</v>
      </c>
      <c r="C17" s="88">
        <v>8444.9</v>
      </c>
      <c r="D17" s="161">
        <v>8291.7999999999993</v>
      </c>
      <c r="E17" s="161">
        <v>8253.7000000000007</v>
      </c>
      <c r="F17" s="161">
        <v>8238</v>
      </c>
      <c r="G17" s="161">
        <v>8222.7999999999993</v>
      </c>
      <c r="H17" s="161">
        <v>8267.2000000000007</v>
      </c>
      <c r="I17" s="161">
        <v>8493.5</v>
      </c>
      <c r="J17" s="88">
        <v>8520.4</v>
      </c>
      <c r="K17" s="88">
        <v>8504.7999999999993</v>
      </c>
      <c r="L17" s="88">
        <v>8523.4</v>
      </c>
      <c r="M17" s="88">
        <v>8602.4</v>
      </c>
      <c r="N17" s="88">
        <v>8611.2999999999993</v>
      </c>
      <c r="O17" s="6">
        <v>8702.3093695459756</v>
      </c>
      <c r="P17" s="6">
        <v>8654.2462286309783</v>
      </c>
      <c r="Q17" s="6">
        <v>8616.9987925931782</v>
      </c>
      <c r="R17" s="6">
        <v>8626.6027423882806</v>
      </c>
      <c r="S17" s="88">
        <v>8590</v>
      </c>
      <c r="T17" s="6">
        <v>8588.1</v>
      </c>
      <c r="U17" s="161"/>
      <c r="V17" s="22"/>
    </row>
    <row r="18" spans="2:22">
      <c r="B18" s="238" t="s">
        <v>280</v>
      </c>
      <c r="C18" s="52"/>
      <c r="D18" s="161"/>
      <c r="E18" s="161"/>
      <c r="F18" s="161"/>
      <c r="G18" s="161"/>
      <c r="H18" s="161"/>
      <c r="I18" s="161"/>
      <c r="J18" s="88"/>
      <c r="K18" s="88"/>
      <c r="L18" s="88"/>
      <c r="M18" s="88"/>
      <c r="N18" s="88"/>
      <c r="O18" s="6"/>
      <c r="P18" s="6"/>
      <c r="Q18" s="6"/>
      <c r="R18" s="6"/>
      <c r="S18" s="117">
        <v>4.5</v>
      </c>
      <c r="T18" s="161">
        <v>3.9</v>
      </c>
      <c r="U18" s="161">
        <v>0.6</v>
      </c>
      <c r="V18" s="22"/>
    </row>
    <row r="19" spans="2:22">
      <c r="B19" s="7"/>
      <c r="C19" s="52"/>
      <c r="D19" s="161"/>
      <c r="E19" s="161"/>
      <c r="F19" s="161"/>
      <c r="G19" s="161"/>
      <c r="H19" s="161"/>
      <c r="I19" s="161"/>
      <c r="J19" s="88"/>
      <c r="K19" s="88"/>
      <c r="L19" s="88"/>
      <c r="M19" s="88"/>
      <c r="N19" s="88"/>
      <c r="O19" s="88"/>
      <c r="P19" s="161"/>
      <c r="Q19" s="161"/>
      <c r="R19" s="161"/>
      <c r="S19" s="161"/>
      <c r="T19" s="161"/>
      <c r="U19" s="161"/>
      <c r="V19" s="22"/>
    </row>
    <row r="20" spans="2:22">
      <c r="B20" s="7" t="s">
        <v>279</v>
      </c>
      <c r="C20" s="6">
        <v>8.4</v>
      </c>
      <c r="D20" s="54">
        <v>9.3000000000000007</v>
      </c>
      <c r="E20" s="23">
        <v>8.5</v>
      </c>
      <c r="F20" s="23">
        <v>8.5</v>
      </c>
      <c r="G20" s="23">
        <v>8.9</v>
      </c>
      <c r="H20" s="23">
        <v>8.5</v>
      </c>
      <c r="I20" s="23">
        <v>7.5</v>
      </c>
      <c r="J20" s="6">
        <v>6.9</v>
      </c>
      <c r="K20" s="6">
        <v>5.6</v>
      </c>
      <c r="L20" s="6">
        <v>4.5</v>
      </c>
      <c r="M20" s="6">
        <v>4.7</v>
      </c>
      <c r="N20" s="6">
        <v>4.5999999999999996</v>
      </c>
      <c r="O20" s="6">
        <v>4.0999999999999996</v>
      </c>
      <c r="P20" s="6">
        <v>2.9</v>
      </c>
      <c r="Q20" s="6">
        <v>2.4</v>
      </c>
      <c r="R20" s="6">
        <v>1.8</v>
      </c>
      <c r="S20" s="6">
        <v>1.2</v>
      </c>
      <c r="T20" s="6">
        <v>0.7</v>
      </c>
      <c r="U20" s="6">
        <v>0.2</v>
      </c>
      <c r="V20" s="161"/>
    </row>
    <row r="21" spans="2:22">
      <c r="B21" s="239" t="s">
        <v>101</v>
      </c>
      <c r="C21" s="88">
        <v>8014.1288566062003</v>
      </c>
      <c r="D21" s="88">
        <v>8136.0373139841995</v>
      </c>
      <c r="E21" s="88">
        <v>8165.4700534079011</v>
      </c>
      <c r="F21" s="88">
        <v>8185.0302209215979</v>
      </c>
      <c r="G21" s="88">
        <v>8205.9719475034908</v>
      </c>
      <c r="H21" s="88">
        <v>8185.0302209215979</v>
      </c>
      <c r="I21" s="88">
        <v>8210.0998069406924</v>
      </c>
      <c r="J21" s="88">
        <v>8242.5911655560958</v>
      </c>
      <c r="K21" s="88">
        <v>8244.5157721585019</v>
      </c>
      <c r="L21" s="88">
        <v>8234.5468446236009</v>
      </c>
      <c r="M21" s="88">
        <v>8291.1973375181879</v>
      </c>
      <c r="N21" s="88">
        <v>8322.3227973118956</v>
      </c>
      <c r="O21" s="88">
        <v>8341.1870543363984</v>
      </c>
      <c r="P21" s="9">
        <v>8370.6997780122838</v>
      </c>
      <c r="Q21" s="9">
        <v>8359.1905705247973</v>
      </c>
      <c r="R21" s="88">
        <v>8329.0945060745908</v>
      </c>
      <c r="S21" s="88">
        <v>8312.5</v>
      </c>
      <c r="T21" s="88">
        <v>8305.6</v>
      </c>
      <c r="U21" s="161"/>
      <c r="V21" s="161"/>
    </row>
    <row r="22" spans="2:22" s="86" customFormat="1">
      <c r="B22" s="4" t="s">
        <v>102</v>
      </c>
      <c r="C22" s="88"/>
      <c r="D22" s="88">
        <f>(D21/C21-1)*100</f>
        <v>1.52116916959113</v>
      </c>
      <c r="E22" s="6">
        <f t="shared" ref="E22:T22" si="0">(E21/D21-1)*100</f>
        <v>0.36175767499384559</v>
      </c>
      <c r="F22" s="6">
        <f t="shared" si="0"/>
        <v>0.23954735472373478</v>
      </c>
      <c r="G22" s="6">
        <f t="shared" si="0"/>
        <v>0.25585399218641669</v>
      </c>
      <c r="H22" s="6">
        <f t="shared" si="0"/>
        <v>-0.25520105011160865</v>
      </c>
      <c r="I22" s="6">
        <f t="shared" si="0"/>
        <v>0.30628580887843704</v>
      </c>
      <c r="J22" s="6">
        <f t="shared" si="0"/>
        <v>0.39574864349316563</v>
      </c>
      <c r="K22" s="6">
        <f t="shared" si="0"/>
        <v>2.3349533705485648E-2</v>
      </c>
      <c r="L22" s="6">
        <f t="shared" si="0"/>
        <v>-0.12091586468383486</v>
      </c>
      <c r="M22" s="6">
        <f t="shared" si="0"/>
        <v>0.68796126810031222</v>
      </c>
      <c r="N22" s="6">
        <f t="shared" si="0"/>
        <v>0.37540367846347067</v>
      </c>
      <c r="O22" s="6">
        <f t="shared" si="0"/>
        <v>0.2266705760391341</v>
      </c>
      <c r="P22" s="6">
        <f t="shared" si="0"/>
        <v>0.35381922840997948</v>
      </c>
      <c r="Q22" s="6">
        <f t="shared" si="0"/>
        <v>-0.13749397054853008</v>
      </c>
      <c r="R22" s="6">
        <f t="shared" si="0"/>
        <v>-0.36003563019998408</v>
      </c>
      <c r="S22" s="6">
        <f t="shared" si="0"/>
        <v>-0.19923541583647397</v>
      </c>
      <c r="T22" s="6">
        <f t="shared" si="0"/>
        <v>-8.3007518796984758E-2</v>
      </c>
      <c r="U22" s="161"/>
      <c r="V22" s="161"/>
    </row>
    <row r="23" spans="2:22" s="161" customFormat="1">
      <c r="B23" s="4"/>
      <c r="C23" s="88"/>
      <c r="D23" s="8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2">
      <c r="B24" s="7" t="s">
        <v>281</v>
      </c>
      <c r="C24" s="88">
        <v>3879.3</v>
      </c>
      <c r="D24" s="161">
        <v>3933.2</v>
      </c>
      <c r="E24" s="9">
        <v>3986</v>
      </c>
      <c r="F24" s="161">
        <v>4050.6</v>
      </c>
      <c r="G24" s="161">
        <v>4120.5</v>
      </c>
      <c r="H24" s="161">
        <v>4171.6000000000004</v>
      </c>
      <c r="I24" s="161">
        <v>4277.7</v>
      </c>
      <c r="J24" s="161">
        <v>4256.3</v>
      </c>
      <c r="K24" s="161">
        <v>4335.6000000000004</v>
      </c>
      <c r="L24" s="161">
        <v>4320.5</v>
      </c>
      <c r="M24" s="161">
        <v>4301.1000000000004</v>
      </c>
      <c r="N24" s="161">
        <v>4301.8999999999996</v>
      </c>
      <c r="O24" s="89">
        <v>4330.3485000000001</v>
      </c>
      <c r="P24" s="89">
        <v>4368.5164999999997</v>
      </c>
      <c r="Q24" s="89">
        <v>4429.2505000000001</v>
      </c>
      <c r="R24" s="89">
        <v>4612.6000000000004</v>
      </c>
      <c r="S24" s="88">
        <v>4818.1000000000004</v>
      </c>
      <c r="T24" s="88">
        <v>4914.6000000000004</v>
      </c>
      <c r="U24" s="89">
        <v>4950.7</v>
      </c>
      <c r="V24" s="161"/>
    </row>
    <row r="25" spans="2:22">
      <c r="B25" s="1"/>
      <c r="C25" s="6"/>
      <c r="D25" s="161"/>
      <c r="E25" s="161"/>
      <c r="F25" s="161"/>
      <c r="G25" s="88"/>
      <c r="H25" s="88"/>
      <c r="I25" s="88"/>
      <c r="J25" s="88"/>
      <c r="K25" s="88"/>
      <c r="L25" s="88"/>
      <c r="M25" s="88"/>
      <c r="N25" s="88"/>
      <c r="O25" s="88"/>
      <c r="P25" s="161"/>
      <c r="Q25" s="161"/>
      <c r="R25" s="161"/>
      <c r="S25" s="161"/>
      <c r="T25" s="161"/>
      <c r="U25" s="161"/>
    </row>
    <row r="26" spans="2:22">
      <c r="B26" s="7" t="s">
        <v>282</v>
      </c>
      <c r="C26" s="6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2:22">
      <c r="B27" s="1" t="s">
        <v>104</v>
      </c>
      <c r="C27" s="20">
        <v>63807</v>
      </c>
      <c r="D27" s="20">
        <v>48748</v>
      </c>
      <c r="E27" s="20">
        <v>59306</v>
      </c>
      <c r="F27" s="20">
        <v>76813</v>
      </c>
      <c r="G27" s="20">
        <v>73169</v>
      </c>
      <c r="H27" s="20">
        <v>85652</v>
      </c>
      <c r="I27" s="20">
        <v>96376</v>
      </c>
      <c r="J27" s="20">
        <v>88834</v>
      </c>
      <c r="K27" s="20">
        <v>81354</v>
      </c>
      <c r="L27" s="20">
        <v>77467</v>
      </c>
      <c r="M27" s="20">
        <v>69123</v>
      </c>
      <c r="N27" s="20">
        <v>73740</v>
      </c>
      <c r="O27" s="88">
        <v>65386</v>
      </c>
      <c r="P27" s="88">
        <v>46343</v>
      </c>
      <c r="Q27" s="88">
        <v>27972</v>
      </c>
      <c r="R27" s="88">
        <v>678</v>
      </c>
      <c r="S27" s="85">
        <v>709</v>
      </c>
      <c r="T27" s="88">
        <v>413</v>
      </c>
      <c r="U27" s="88">
        <v>711</v>
      </c>
      <c r="V27" s="88">
        <v>976</v>
      </c>
    </row>
    <row r="28" spans="2:22">
      <c r="B28" s="1"/>
      <c r="C28" s="6"/>
      <c r="D28" s="161"/>
      <c r="E28" s="161"/>
      <c r="F28" s="161"/>
      <c r="G28" s="89"/>
      <c r="H28" s="161"/>
      <c r="I28" s="89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2:22">
      <c r="B29" s="7" t="s">
        <v>283</v>
      </c>
      <c r="C29" s="6"/>
      <c r="D29" s="161"/>
      <c r="E29" s="161"/>
      <c r="F29" s="161"/>
      <c r="G29" s="89"/>
      <c r="H29" s="161"/>
      <c r="I29" s="89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2:22">
      <c r="B30" s="1" t="s">
        <v>105</v>
      </c>
      <c r="C30" s="6">
        <v>35.338539579165314</v>
      </c>
      <c r="D30" s="6">
        <v>38.767774135307022</v>
      </c>
      <c r="E30" s="6">
        <v>48.136963278703767</v>
      </c>
      <c r="F30" s="6">
        <v>36.810482271528578</v>
      </c>
      <c r="G30" s="6">
        <v>52.642752703077406</v>
      </c>
      <c r="H30" s="6">
        <v>49.844206242815154</v>
      </c>
      <c r="I30" s="6">
        <v>42.226533938627142</v>
      </c>
      <c r="J30" s="6">
        <v>55.652955787691873</v>
      </c>
      <c r="K30" s="6">
        <v>39.35097683863318</v>
      </c>
      <c r="L30" s="6">
        <v>39.427598008906529</v>
      </c>
      <c r="M30" s="6">
        <v>47.809425578110101</v>
      </c>
      <c r="N30" s="6">
        <v>41.936073417637928</v>
      </c>
      <c r="O30" s="6">
        <v>50.814594474040788</v>
      </c>
      <c r="P30" s="6">
        <v>42.114648828235914</v>
      </c>
      <c r="Q30" s="6">
        <v>35.266544459633629</v>
      </c>
      <c r="R30" s="6">
        <v>25.136877512306924</v>
      </c>
      <c r="S30" s="6">
        <v>53.1</v>
      </c>
      <c r="T30" s="6">
        <v>41.1</v>
      </c>
      <c r="U30" s="6">
        <v>57.9</v>
      </c>
      <c r="V30" s="6">
        <f>SUM(O30:U30)</f>
        <v>305.43266527421724</v>
      </c>
    </row>
    <row r="31" spans="2:22">
      <c r="B31" s="1" t="s">
        <v>106</v>
      </c>
      <c r="C31" s="6">
        <v>1.2916688163017329</v>
      </c>
      <c r="D31" s="6">
        <v>8.0656305915084769E-2</v>
      </c>
      <c r="E31" s="6">
        <v>0.21680013651481611</v>
      </c>
      <c r="F31" s="6">
        <v>1.3253963388348913E-2</v>
      </c>
      <c r="G31" s="6">
        <v>0.10165243532149555</v>
      </c>
      <c r="H31" s="6">
        <v>0.19314981791336758</v>
      </c>
      <c r="I31" s="6">
        <v>0.5098342305450656</v>
      </c>
      <c r="J31" s="6">
        <v>0.28234099989766137</v>
      </c>
      <c r="K31" s="6">
        <v>0.11186792081989949</v>
      </c>
      <c r="L31" s="6">
        <v>0.63377428866051222</v>
      </c>
      <c r="M31" s="6">
        <v>0.32026446585499363</v>
      </c>
      <c r="N31" s="6">
        <v>0.79660528139507225</v>
      </c>
      <c r="O31" s="6">
        <v>0.60395426106241978</v>
      </c>
      <c r="P31" s="6">
        <v>0.52851791461472242</v>
      </c>
      <c r="Q31" s="6">
        <v>0.11843975</v>
      </c>
      <c r="R31" s="6">
        <v>1.3081404596561565E-2</v>
      </c>
      <c r="S31" s="6">
        <v>0.45</v>
      </c>
      <c r="T31" s="6">
        <v>0.31</v>
      </c>
      <c r="U31" s="6">
        <v>0.2</v>
      </c>
      <c r="V31" s="6">
        <f>SUM(O31:U31)</f>
        <v>2.2239933302737036</v>
      </c>
    </row>
    <row r="32" spans="2:22">
      <c r="B32" s="1" t="s">
        <v>107</v>
      </c>
      <c r="C32" s="6">
        <v>3.9312302397549841</v>
      </c>
      <c r="D32" s="6">
        <v>4.8969051444695229</v>
      </c>
      <c r="E32" s="6">
        <v>6.3627463725249509</v>
      </c>
      <c r="F32" s="6">
        <v>5.6526343610666432</v>
      </c>
      <c r="G32" s="6">
        <v>4.6301707037854607</v>
      </c>
      <c r="H32" s="6">
        <v>4.2586940493046495</v>
      </c>
      <c r="I32" s="6">
        <v>3.2912794190408357</v>
      </c>
      <c r="J32" s="6">
        <v>4.6045581427544091</v>
      </c>
      <c r="K32" s="6">
        <v>2.8874244177700246</v>
      </c>
      <c r="L32" s="6">
        <v>3.4107551760324846</v>
      </c>
      <c r="M32" s="6">
        <v>4.9065678982038197</v>
      </c>
      <c r="N32" s="6">
        <v>6.1901516816906126</v>
      </c>
      <c r="O32" s="6">
        <v>4.8747880689499423</v>
      </c>
      <c r="P32" s="6">
        <v>7.5569632462670349</v>
      </c>
      <c r="Q32" s="6">
        <v>5.6642677488979025</v>
      </c>
      <c r="R32" s="6">
        <v>3.8903929061183993</v>
      </c>
      <c r="S32" s="6">
        <v>3.1</v>
      </c>
      <c r="T32" s="6">
        <v>2.1</v>
      </c>
      <c r="U32" s="6">
        <v>5.0999999999999996</v>
      </c>
      <c r="V32" s="6">
        <f>SUM(O32:U32)</f>
        <v>32.286411970233281</v>
      </c>
    </row>
    <row r="33" spans="2:24">
      <c r="B33" s="1" t="s">
        <v>108</v>
      </c>
      <c r="C33" s="6">
        <v>40.561438635222025</v>
      </c>
      <c r="D33" s="6">
        <v>43.745335585691628</v>
      </c>
      <c r="E33" s="6">
        <v>54.716509787743533</v>
      </c>
      <c r="F33" s="6">
        <v>42.476370595983575</v>
      </c>
      <c r="G33" s="6">
        <v>57.374575842184363</v>
      </c>
      <c r="H33" s="6">
        <v>54.296050110033171</v>
      </c>
      <c r="I33" s="6">
        <v>46.027647588213043</v>
      </c>
      <c r="J33" s="6">
        <v>60.539854930343942</v>
      </c>
      <c r="K33" s="6">
        <v>42.350269177223105</v>
      </c>
      <c r="L33" s="6">
        <v>43.472127473599528</v>
      </c>
      <c r="M33" s="6">
        <v>53.036257942168916</v>
      </c>
      <c r="N33" s="6">
        <v>48.922830380723617</v>
      </c>
      <c r="O33" s="6">
        <v>56.293336804053148</v>
      </c>
      <c r="P33" s="6">
        <v>50.20012998911767</v>
      </c>
      <c r="Q33" s="6">
        <v>41</v>
      </c>
      <c r="R33" s="6">
        <v>29</v>
      </c>
      <c r="S33" s="6">
        <v>56.7</v>
      </c>
      <c r="T33" s="6">
        <v>43.6</v>
      </c>
      <c r="U33" s="6">
        <v>63.2</v>
      </c>
      <c r="V33" s="6">
        <f>SUM(O33:U33)</f>
        <v>339.99346679317085</v>
      </c>
    </row>
    <row r="34" spans="2:24">
      <c r="B34" s="1"/>
      <c r="C34" s="6"/>
      <c r="D34" s="6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2:24" ht="31.5" customHeight="1">
      <c r="B35" s="70" t="s">
        <v>109</v>
      </c>
      <c r="C35" s="161"/>
      <c r="D35" s="161"/>
      <c r="E35" s="161"/>
      <c r="F35" s="161"/>
      <c r="G35" s="16"/>
      <c r="H35" s="87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2:24" ht="20.25">
      <c r="B36" s="1"/>
      <c r="C36" s="353">
        <v>2016</v>
      </c>
      <c r="D36" s="353"/>
      <c r="E36" s="353"/>
      <c r="F36" s="353"/>
      <c r="G36" s="353">
        <v>2017</v>
      </c>
      <c r="H36" s="353"/>
      <c r="I36" s="353"/>
      <c r="J36" s="353"/>
      <c r="K36" s="353">
        <v>2018</v>
      </c>
      <c r="L36" s="353"/>
      <c r="M36" s="353"/>
      <c r="N36" s="353"/>
      <c r="O36" s="353">
        <v>2019</v>
      </c>
      <c r="P36" s="353"/>
      <c r="Q36" s="353"/>
      <c r="R36" s="353">
        <v>2020</v>
      </c>
      <c r="S36" s="353"/>
      <c r="T36" s="353"/>
      <c r="U36" s="161"/>
      <c r="V36" s="161"/>
      <c r="W36" s="161"/>
      <c r="X36" s="161"/>
    </row>
    <row r="37" spans="2:24">
      <c r="B37" s="87"/>
      <c r="C37" s="87" t="s">
        <v>39</v>
      </c>
      <c r="D37" s="87" t="s">
        <v>40</v>
      </c>
      <c r="E37" s="87" t="s">
        <v>41</v>
      </c>
      <c r="F37" s="87" t="s">
        <v>42</v>
      </c>
      <c r="G37" s="87" t="s">
        <v>39</v>
      </c>
      <c r="H37" s="87" t="s">
        <v>40</v>
      </c>
      <c r="I37" s="87" t="s">
        <v>41</v>
      </c>
      <c r="J37" s="87" t="s">
        <v>42</v>
      </c>
      <c r="K37" s="87" t="s">
        <v>39</v>
      </c>
      <c r="L37" s="87" t="s">
        <v>40</v>
      </c>
      <c r="M37" s="87" t="s">
        <v>41</v>
      </c>
      <c r="N37" s="87" t="s">
        <v>42</v>
      </c>
      <c r="O37" s="87" t="s">
        <v>39</v>
      </c>
      <c r="P37" s="87" t="s">
        <v>40</v>
      </c>
      <c r="Q37" s="87" t="s">
        <v>41</v>
      </c>
      <c r="R37" s="87" t="s">
        <v>42</v>
      </c>
      <c r="S37" s="87" t="s">
        <v>39</v>
      </c>
      <c r="T37" s="87" t="s">
        <v>40</v>
      </c>
      <c r="U37" s="87"/>
      <c r="V37" s="161"/>
      <c r="W37" s="161"/>
      <c r="X37" s="161"/>
    </row>
    <row r="38" spans="2:24">
      <c r="B38" s="87" t="s">
        <v>284</v>
      </c>
      <c r="C38" s="161">
        <v>332.2</v>
      </c>
      <c r="D38" s="161">
        <v>423.3</v>
      </c>
      <c r="E38" s="161">
        <v>580.1</v>
      </c>
      <c r="F38" s="88">
        <v>487.7</v>
      </c>
      <c r="G38" s="161">
        <v>342</v>
      </c>
      <c r="H38" s="161">
        <v>460</v>
      </c>
      <c r="I38" s="161">
        <v>610</v>
      </c>
      <c r="J38" s="161">
        <v>513</v>
      </c>
      <c r="K38" s="161">
        <v>358</v>
      </c>
      <c r="L38" s="161">
        <v>480</v>
      </c>
      <c r="M38" s="161">
        <v>649</v>
      </c>
      <c r="N38" s="161">
        <v>523</v>
      </c>
      <c r="O38" s="88">
        <v>367</v>
      </c>
      <c r="P38" s="161">
        <v>529</v>
      </c>
      <c r="Q38" s="161">
        <v>648</v>
      </c>
      <c r="R38" s="89">
        <v>522.5</v>
      </c>
      <c r="S38" s="161">
        <v>304.2</v>
      </c>
      <c r="T38" s="161">
        <v>4.2</v>
      </c>
      <c r="U38" s="161"/>
      <c r="V38" s="161" t="s">
        <v>110</v>
      </c>
      <c r="W38" s="53"/>
      <c r="X38" s="161"/>
    </row>
    <row r="39" spans="2:24" ht="15.6" customHeight="1">
      <c r="B39" s="32" t="s">
        <v>111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>
        <f>(C27+D27+E27)</f>
        <v>171861</v>
      </c>
      <c r="P39" s="161">
        <f>(F27+G27+H27)</f>
        <v>235634</v>
      </c>
      <c r="Q39" s="9">
        <f>(I27+J27+K27)</f>
        <v>266564</v>
      </c>
      <c r="R39" s="161">
        <f>(M27+L27+N27)</f>
        <v>220330</v>
      </c>
      <c r="S39" s="88">
        <f>(O27+P27+Q27)</f>
        <v>139701</v>
      </c>
      <c r="T39" s="91">
        <f>R27+S27+T27</f>
        <v>1800</v>
      </c>
      <c r="U39" s="161"/>
      <c r="V39" s="161"/>
      <c r="W39" s="53"/>
      <c r="X39" s="161"/>
    </row>
    <row r="40" spans="2:24">
      <c r="B40" s="14"/>
      <c r="C40" s="161"/>
      <c r="D40" s="161"/>
      <c r="E40" s="161"/>
      <c r="F40" s="161"/>
      <c r="G40" s="161"/>
      <c r="H40" s="161"/>
      <c r="I40" s="161"/>
      <c r="J40" s="161"/>
      <c r="K40" s="88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</row>
    <row r="41" spans="2:24">
      <c r="B41" s="87" t="s">
        <v>285</v>
      </c>
      <c r="C41" s="49" t="s">
        <v>112</v>
      </c>
      <c r="D41" s="161"/>
      <c r="E41" s="161"/>
      <c r="F41" s="161"/>
      <c r="G41" s="87" t="s">
        <v>113</v>
      </c>
      <c r="H41" s="87"/>
      <c r="I41" s="87"/>
      <c r="J41" s="87"/>
      <c r="K41" s="87" t="s">
        <v>114</v>
      </c>
      <c r="L41" s="87"/>
      <c r="M41" s="87"/>
      <c r="N41" s="87"/>
      <c r="O41" s="87" t="s">
        <v>115</v>
      </c>
      <c r="P41" s="87"/>
      <c r="Q41" s="87"/>
      <c r="R41" s="87"/>
      <c r="S41" s="87" t="s">
        <v>116</v>
      </c>
      <c r="T41" s="87"/>
      <c r="U41" s="161"/>
      <c r="V41" s="161"/>
      <c r="W41" s="161"/>
      <c r="X41" s="161"/>
    </row>
    <row r="42" spans="2:24">
      <c r="B42" s="161" t="s">
        <v>117</v>
      </c>
      <c r="C42" s="50">
        <v>42278</v>
      </c>
      <c r="D42" s="50">
        <v>42370</v>
      </c>
      <c r="E42" s="50">
        <v>42461</v>
      </c>
      <c r="F42" s="50">
        <v>42552</v>
      </c>
      <c r="G42" s="87" t="s">
        <v>118</v>
      </c>
      <c r="H42" s="87" t="s">
        <v>119</v>
      </c>
      <c r="I42" s="87" t="s">
        <v>120</v>
      </c>
      <c r="J42" s="87" t="s">
        <v>121</v>
      </c>
      <c r="K42" s="87" t="s">
        <v>122</v>
      </c>
      <c r="L42" s="15" t="s">
        <v>123</v>
      </c>
      <c r="M42" s="87" t="s">
        <v>124</v>
      </c>
      <c r="N42" s="87" t="s">
        <v>125</v>
      </c>
      <c r="O42" s="87" t="s">
        <v>126</v>
      </c>
      <c r="P42" s="87" t="s">
        <v>127</v>
      </c>
      <c r="Q42" s="87" t="s">
        <v>128</v>
      </c>
      <c r="R42" s="87" t="s">
        <v>129</v>
      </c>
      <c r="S42" s="87" t="s">
        <v>130</v>
      </c>
      <c r="T42" s="87" t="s">
        <v>131</v>
      </c>
      <c r="U42" s="21">
        <v>43922</v>
      </c>
      <c r="V42" s="161"/>
      <c r="W42" s="161"/>
      <c r="X42" s="161"/>
    </row>
    <row r="43" spans="2:24">
      <c r="B43" s="25" t="s">
        <v>132</v>
      </c>
      <c r="C43" s="51">
        <v>764.79160173999992</v>
      </c>
      <c r="D43" s="89">
        <v>891.55989398000008</v>
      </c>
      <c r="E43" s="89">
        <v>574.33289109000009</v>
      </c>
      <c r="F43" s="89">
        <v>1061.3126017100001</v>
      </c>
      <c r="G43" s="89">
        <v>598.36265545000003</v>
      </c>
      <c r="H43" s="89">
        <v>683.80575062000003</v>
      </c>
      <c r="I43" s="89">
        <v>682.86436667000009</v>
      </c>
      <c r="J43" s="89">
        <v>1095.24182002</v>
      </c>
      <c r="K43" s="89">
        <v>744.75414942000009</v>
      </c>
      <c r="L43" s="89">
        <v>941.99893373999998</v>
      </c>
      <c r="M43" s="89">
        <v>825.45846148999999</v>
      </c>
      <c r="N43" s="89">
        <v>1229.7779968899999</v>
      </c>
      <c r="O43" s="89">
        <v>811.36596787999997</v>
      </c>
      <c r="P43" s="89">
        <v>913.46669372000008</v>
      </c>
      <c r="Q43" s="89">
        <v>795.45999018000009</v>
      </c>
      <c r="R43" s="89">
        <v>1078.67588447</v>
      </c>
      <c r="S43" s="89">
        <v>892.59657001000016</v>
      </c>
      <c r="T43" s="89">
        <v>813.71495499000002</v>
      </c>
      <c r="U43" s="89">
        <v>855.6</v>
      </c>
      <c r="V43" s="161"/>
      <c r="W43" s="161"/>
      <c r="X43" s="161"/>
    </row>
    <row r="44" spans="2:24">
      <c r="B44" s="25" t="s">
        <v>133</v>
      </c>
      <c r="C44" s="51">
        <v>701.92155865999996</v>
      </c>
      <c r="D44" s="89">
        <v>923.65646296999989</v>
      </c>
      <c r="E44" s="89">
        <v>547.77340752999999</v>
      </c>
      <c r="F44" s="89">
        <v>734.91377088000002</v>
      </c>
      <c r="G44" s="89">
        <v>715.18941811749994</v>
      </c>
      <c r="H44" s="89">
        <v>722.14688403750006</v>
      </c>
      <c r="I44" s="89">
        <v>607.51229500750003</v>
      </c>
      <c r="J44" s="89">
        <v>792.59309151750006</v>
      </c>
      <c r="K44" s="89">
        <v>904.47174991000009</v>
      </c>
      <c r="L44" s="89">
        <v>807.37794783000015</v>
      </c>
      <c r="M44" s="89">
        <v>625.43133189000014</v>
      </c>
      <c r="N44" s="89">
        <v>902.25116051000009</v>
      </c>
      <c r="O44" s="89">
        <v>843.06979717000002</v>
      </c>
      <c r="P44" s="89">
        <v>824.49019881000015</v>
      </c>
      <c r="Q44" s="89">
        <v>670.35811098000011</v>
      </c>
      <c r="R44" s="89">
        <v>845.03696476999983</v>
      </c>
      <c r="S44" s="89">
        <v>968.37385826999991</v>
      </c>
      <c r="T44" s="89">
        <v>760.40156773000001</v>
      </c>
      <c r="U44" s="89">
        <v>512.6</v>
      </c>
      <c r="V44" s="161"/>
      <c r="W44" s="161"/>
      <c r="X44" s="161"/>
    </row>
    <row r="45" spans="2:24">
      <c r="B45" s="87"/>
      <c r="C45" s="51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161"/>
      <c r="U45" s="161"/>
      <c r="V45" s="161"/>
      <c r="W45" s="161"/>
      <c r="X45" s="161"/>
    </row>
    <row r="46" spans="2:24" s="154" customFormat="1" ht="20.25">
      <c r="B46" s="150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53">
        <v>2019</v>
      </c>
      <c r="P46" s="353"/>
      <c r="Q46" s="353"/>
      <c r="R46" s="353">
        <v>2020</v>
      </c>
      <c r="S46" s="353"/>
      <c r="T46" s="353"/>
      <c r="U46" s="161"/>
    </row>
    <row r="47" spans="2:24">
      <c r="B47" s="161" t="s">
        <v>134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87" t="s">
        <v>39</v>
      </c>
      <c r="P47" s="87" t="s">
        <v>40</v>
      </c>
      <c r="Q47" s="87" t="s">
        <v>41</v>
      </c>
      <c r="R47" s="87" t="s">
        <v>42</v>
      </c>
      <c r="S47" s="87" t="s">
        <v>39</v>
      </c>
      <c r="T47" s="87" t="s">
        <v>40</v>
      </c>
      <c r="U47" s="87"/>
    </row>
    <row r="48" spans="2:24">
      <c r="B48" s="161" t="s">
        <v>286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77">
        <v>537691.05000000005</v>
      </c>
      <c r="P48" s="77">
        <v>494252.22999999986</v>
      </c>
      <c r="Q48" s="77">
        <v>676332.28</v>
      </c>
      <c r="R48" s="77">
        <v>520542.82000000007</v>
      </c>
      <c r="S48" s="77">
        <v>433524</v>
      </c>
      <c r="T48" s="77">
        <v>386727</v>
      </c>
      <c r="U48" s="161"/>
    </row>
    <row r="49" spans="2:21">
      <c r="B49" s="161" t="s">
        <v>287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77">
        <v>1350712</v>
      </c>
      <c r="P49" s="77">
        <v>1269881</v>
      </c>
      <c r="Q49" s="77">
        <v>1374992</v>
      </c>
      <c r="R49" s="77">
        <v>2014936</v>
      </c>
      <c r="S49" s="77">
        <v>1090562</v>
      </c>
      <c r="T49" s="77">
        <v>879375</v>
      </c>
      <c r="U49" s="161"/>
    </row>
    <row r="50" spans="2:21">
      <c r="B50" s="161" t="s">
        <v>288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6">
        <v>139.02328400865719</v>
      </c>
      <c r="P50" s="6">
        <v>154.14699654820112</v>
      </c>
      <c r="Q50" s="6">
        <v>148.91777169578009</v>
      </c>
      <c r="R50" s="6">
        <v>145.43121579649207</v>
      </c>
      <c r="S50" s="6">
        <v>147.49346679317082</v>
      </c>
      <c r="T50" s="6">
        <v>129.30000000000001</v>
      </c>
      <c r="U50" s="161"/>
    </row>
    <row r="52" spans="2:21">
      <c r="B52" s="87" t="s">
        <v>136</v>
      </c>
      <c r="C52" s="161"/>
      <c r="D52" s="161"/>
      <c r="E52" s="161"/>
      <c r="F52" s="161"/>
      <c r="G52" s="161"/>
      <c r="H52" s="161"/>
      <c r="I52" s="161"/>
      <c r="J52" s="161"/>
      <c r="K52" s="88"/>
      <c r="L52" s="161"/>
      <c r="M52" s="161"/>
      <c r="N52" s="161"/>
      <c r="O52" s="161"/>
      <c r="P52" s="161"/>
      <c r="Q52" s="161"/>
      <c r="R52" s="161"/>
      <c r="S52" s="161"/>
      <c r="T52" s="161"/>
      <c r="U52" s="161"/>
    </row>
    <row r="53" spans="2:21">
      <c r="B53" s="14" t="s">
        <v>137</v>
      </c>
      <c r="C53" s="161"/>
      <c r="D53" s="161"/>
      <c r="E53" s="161"/>
      <c r="F53" s="161"/>
      <c r="G53" s="161"/>
      <c r="H53" s="161"/>
      <c r="I53" s="161"/>
      <c r="J53" s="161"/>
      <c r="K53" s="88"/>
      <c r="L53" s="161"/>
      <c r="M53" s="161"/>
      <c r="N53" s="161"/>
      <c r="O53" s="161"/>
      <c r="P53" s="161"/>
      <c r="Q53" s="161"/>
      <c r="R53" s="161"/>
      <c r="S53" s="161"/>
      <c r="T53" s="161"/>
      <c r="U53" s="161"/>
    </row>
    <row r="54" spans="2:21">
      <c r="B54" s="27" t="s">
        <v>138</v>
      </c>
      <c r="C54" s="161"/>
      <c r="D54" s="161"/>
      <c r="E54" s="161"/>
      <c r="F54" s="161"/>
      <c r="G54" s="22"/>
      <c r="H54" s="22"/>
      <c r="I54" s="22"/>
      <c r="J54" s="22"/>
      <c r="K54" s="22"/>
      <c r="L54" s="161"/>
      <c r="M54" s="22"/>
      <c r="N54" s="161"/>
      <c r="O54" s="161"/>
      <c r="P54" s="161"/>
      <c r="Q54" s="161"/>
      <c r="R54" s="161"/>
      <c r="S54" s="161"/>
      <c r="T54" s="161"/>
      <c r="U54" s="161"/>
    </row>
    <row r="55" spans="2:21">
      <c r="B55" s="14" t="s">
        <v>139</v>
      </c>
      <c r="C55" s="161"/>
      <c r="D55" s="161"/>
      <c r="E55" s="161"/>
      <c r="F55" s="161"/>
      <c r="G55" s="22"/>
      <c r="H55" s="22"/>
      <c r="I55" s="22"/>
      <c r="J55" s="22"/>
      <c r="K55" s="22"/>
      <c r="L55" s="161"/>
      <c r="M55" s="22"/>
      <c r="N55" s="161"/>
      <c r="O55" s="161"/>
      <c r="P55" s="161"/>
      <c r="Q55" s="161"/>
      <c r="R55" s="161"/>
      <c r="S55" s="161"/>
      <c r="T55" s="161"/>
      <c r="U55" s="161"/>
    </row>
    <row r="56" spans="2:21">
      <c r="B56" s="161"/>
      <c r="C56" s="161"/>
      <c r="D56" s="161"/>
      <c r="E56" s="161"/>
      <c r="F56" s="161"/>
      <c r="G56" s="22"/>
      <c r="H56" s="22"/>
      <c r="I56" s="22"/>
      <c r="J56" s="22"/>
      <c r="K56" s="22"/>
      <c r="L56" s="161"/>
      <c r="M56" s="22"/>
      <c r="N56" s="161"/>
      <c r="O56" s="161"/>
      <c r="P56" s="161"/>
      <c r="Q56" s="161"/>
      <c r="R56" s="161"/>
      <c r="S56" s="161"/>
      <c r="T56" s="161"/>
      <c r="U56" s="161"/>
    </row>
    <row r="57" spans="2:21">
      <c r="B57" s="1" t="s">
        <v>140</v>
      </c>
      <c r="C57" s="161"/>
      <c r="D57" s="161"/>
      <c r="E57" s="161"/>
      <c r="F57" s="161"/>
      <c r="G57" s="22"/>
      <c r="H57" s="22"/>
      <c r="I57" s="22"/>
      <c r="J57" s="22"/>
      <c r="K57" s="22"/>
      <c r="L57" s="161"/>
      <c r="M57" s="22"/>
    </row>
    <row r="58" spans="2:21">
      <c r="B58" s="14" t="s">
        <v>141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  <row r="59" spans="2:21">
      <c r="B59" s="161"/>
      <c r="C59" s="161"/>
      <c r="D59" s="161"/>
      <c r="E59" s="161"/>
      <c r="F59" s="161"/>
      <c r="G59" s="22"/>
      <c r="H59" s="22"/>
      <c r="I59" s="22"/>
      <c r="J59" s="22"/>
      <c r="K59" s="22"/>
      <c r="L59" s="161"/>
      <c r="M59" s="22"/>
    </row>
    <row r="60" spans="2:21">
      <c r="B60" s="161"/>
      <c r="C60" s="161"/>
      <c r="D60" s="161"/>
      <c r="E60" s="161"/>
      <c r="F60" s="161"/>
      <c r="G60" s="22"/>
      <c r="H60" s="22"/>
      <c r="I60" s="22"/>
      <c r="J60" s="22"/>
      <c r="K60" s="22"/>
      <c r="L60" s="161"/>
      <c r="M60" s="22"/>
    </row>
    <row r="61" spans="2:21">
      <c r="B61" s="161"/>
      <c r="C61" s="161"/>
      <c r="D61" s="161"/>
      <c r="E61" s="161"/>
      <c r="F61" s="88"/>
      <c r="G61" s="22"/>
      <c r="H61" s="22"/>
      <c r="I61" s="22"/>
      <c r="J61" s="22"/>
      <c r="K61" s="22"/>
      <c r="L61" s="161"/>
      <c r="M61" s="22"/>
    </row>
    <row r="62" spans="2:21">
      <c r="B62" s="161"/>
      <c r="C62" s="161"/>
      <c r="D62" s="161"/>
      <c r="E62" s="161"/>
      <c r="F62" s="88"/>
      <c r="G62" s="22"/>
      <c r="H62" s="22"/>
      <c r="I62" s="22"/>
      <c r="J62" s="22"/>
      <c r="K62" s="22"/>
      <c r="L62" s="161"/>
      <c r="M62" s="22"/>
    </row>
    <row r="63" spans="2:21">
      <c r="B63" s="161"/>
      <c r="C63" s="161"/>
      <c r="D63" s="161"/>
      <c r="E63" s="161"/>
      <c r="F63" s="161"/>
      <c r="G63" s="22"/>
      <c r="H63" s="22"/>
      <c r="I63" s="22"/>
      <c r="J63" s="22"/>
      <c r="K63" s="22"/>
      <c r="L63" s="161"/>
      <c r="M63" s="22"/>
    </row>
    <row r="64" spans="2:21">
      <c r="B64" s="161"/>
      <c r="C64" s="161"/>
      <c r="D64" s="161"/>
      <c r="E64" s="161"/>
      <c r="F64" s="161"/>
      <c r="G64" s="22"/>
      <c r="H64" s="22"/>
      <c r="I64" s="161"/>
      <c r="J64" s="161"/>
      <c r="K64" s="161"/>
      <c r="L64" s="161"/>
      <c r="M64" s="161"/>
    </row>
  </sheetData>
  <mergeCells count="7">
    <mergeCell ref="O46:Q46"/>
    <mergeCell ref="R46:T46"/>
    <mergeCell ref="C36:F36"/>
    <mergeCell ref="G36:J36"/>
    <mergeCell ref="K36:N36"/>
    <mergeCell ref="O36:Q36"/>
    <mergeCell ref="R36:T36"/>
  </mergeCells>
  <phoneticPr fontId="3" type="noConversion"/>
  <hyperlinks>
    <hyperlink ref="B54" r:id="rId1" xr:uid="{D2C9F99A-B3C2-4A73-A033-B86D41673F6A}"/>
    <hyperlink ref="B58" r:id="rId2" xr:uid="{D22C939A-92BA-4F9D-92AD-B245D03CA29F}"/>
    <hyperlink ref="B55" r:id="rId3" xr:uid="{4166ECA8-5DDC-4594-828E-5E451EC65B53}"/>
    <hyperlink ref="B53" r:id="rId4" xr:uid="{F885F8B6-0497-4C07-A58B-9A8FE91C085D}"/>
  </hyperlinks>
  <pageMargins left="0.7" right="0.7" top="0.75" bottom="0.75" header="0.3" footer="0.3"/>
  <pageSetup paperSize="9" orientation="portrait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37D5-A5AB-48B1-816C-07D687547BE2}">
  <dimension ref="A1:AE50"/>
  <sheetViews>
    <sheetView zoomScale="93" zoomScaleNormal="93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2" sqref="P12"/>
    </sheetView>
  </sheetViews>
  <sheetFormatPr defaultRowHeight="15"/>
  <cols>
    <col min="1" max="1" width="38.5703125" customWidth="1"/>
    <col min="2" max="3" width="11.42578125" customWidth="1"/>
    <col min="4" max="7" width="10.5703125" bestFit="1" customWidth="1"/>
    <col min="8" max="8" width="9.85546875" customWidth="1"/>
    <col min="9" max="12" width="10.5703125" bestFit="1" customWidth="1"/>
    <col min="13" max="14" width="11.140625" customWidth="1"/>
    <col min="15" max="15" width="10.5703125" bestFit="1" customWidth="1"/>
    <col min="16" max="16" width="9.42578125" customWidth="1"/>
    <col min="17" max="17" width="9.140625" customWidth="1"/>
    <col min="18" max="18" width="10.5703125" bestFit="1" customWidth="1"/>
    <col min="19" max="19" width="10.85546875" customWidth="1"/>
    <col min="20" max="20" width="11.28515625" customWidth="1"/>
    <col min="21" max="21" width="16.42578125" customWidth="1"/>
    <col min="22" max="22" width="15.5703125" customWidth="1"/>
    <col min="23" max="23" width="13.42578125" customWidth="1"/>
  </cols>
  <sheetData>
    <row r="1" spans="1:31" ht="26.1" customHeight="1">
      <c r="A1" s="56" t="s">
        <v>302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3" spans="1:31" s="58" customFormat="1" ht="18.75">
      <c r="B3" s="69">
        <v>2019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>
        <v>2020</v>
      </c>
      <c r="O3" s="57"/>
      <c r="P3" s="57"/>
      <c r="Q3" s="57"/>
    </row>
    <row r="4" spans="1:31" s="58" customFormat="1" ht="15.75">
      <c r="A4" s="59" t="s">
        <v>93</v>
      </c>
      <c r="B4" s="59" t="s">
        <v>12</v>
      </c>
      <c r="C4" s="59" t="s">
        <v>1</v>
      </c>
      <c r="D4" s="59" t="s">
        <v>2</v>
      </c>
      <c r="E4" s="59" t="s">
        <v>3</v>
      </c>
      <c r="F4" s="59" t="s">
        <v>4</v>
      </c>
      <c r="G4" s="59" t="s">
        <v>5</v>
      </c>
      <c r="H4" s="59" t="s">
        <v>6</v>
      </c>
      <c r="I4" s="59" t="s">
        <v>7</v>
      </c>
      <c r="J4" s="59" t="s">
        <v>8</v>
      </c>
      <c r="K4" s="59" t="s">
        <v>9</v>
      </c>
      <c r="L4" s="59" t="s">
        <v>10</v>
      </c>
      <c r="M4" s="59" t="s">
        <v>11</v>
      </c>
      <c r="N4" s="59" t="s">
        <v>12</v>
      </c>
      <c r="O4" s="59" t="s">
        <v>1</v>
      </c>
      <c r="P4" s="59" t="s">
        <v>2</v>
      </c>
      <c r="Q4" s="59" t="s">
        <v>3</v>
      </c>
      <c r="R4" s="59" t="s">
        <v>142</v>
      </c>
      <c r="S4" s="59" t="s">
        <v>76</v>
      </c>
      <c r="T4" s="59" t="s">
        <v>6</v>
      </c>
    </row>
    <row r="5" spans="1:31" s="58" customFormat="1" ht="15.75">
      <c r="A5" s="59" t="s">
        <v>289</v>
      </c>
    </row>
    <row r="6" spans="1:31" s="58" customFormat="1" ht="15.75">
      <c r="A6" s="58" t="s">
        <v>143</v>
      </c>
      <c r="B6" s="243">
        <v>2.4</v>
      </c>
      <c r="C6" s="243">
        <v>-4.9000000000000004</v>
      </c>
      <c r="D6" s="243">
        <v>-4.4000000000000004</v>
      </c>
      <c r="E6" s="243">
        <v>-4.3</v>
      </c>
      <c r="F6" s="243">
        <v>-4.5</v>
      </c>
      <c r="G6" s="243">
        <v>-2</v>
      </c>
      <c r="H6" s="243">
        <v>0.1</v>
      </c>
      <c r="I6" s="243">
        <v>2.2000000000000002</v>
      </c>
      <c r="J6" s="243">
        <v>2.4</v>
      </c>
      <c r="K6" s="243">
        <v>1.7</v>
      </c>
      <c r="L6" s="243">
        <v>1.7</v>
      </c>
      <c r="M6" s="243">
        <v>2.7</v>
      </c>
      <c r="N6" s="243">
        <v>4.3</v>
      </c>
      <c r="O6" s="243">
        <v>5.0999999999999996</v>
      </c>
      <c r="P6" s="243">
        <v>2</v>
      </c>
      <c r="Q6" s="243">
        <v>0.7</v>
      </c>
      <c r="R6" s="243">
        <v>-0.8</v>
      </c>
      <c r="S6" s="243">
        <v>-1.2</v>
      </c>
    </row>
    <row r="7" spans="1:31" s="58" customFormat="1" ht="15.75"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</row>
    <row r="8" spans="1:31" s="58" customFormat="1" ht="15.75">
      <c r="A8" s="62" t="s">
        <v>290</v>
      </c>
      <c r="B8" s="244">
        <v>2275.6999999999998</v>
      </c>
      <c r="C8" s="244">
        <v>2217.6</v>
      </c>
      <c r="D8" s="244">
        <v>2080.3000000000002</v>
      </c>
      <c r="E8" s="244">
        <v>2061</v>
      </c>
      <c r="F8" s="244">
        <v>1989.3</v>
      </c>
      <c r="G8" s="244">
        <v>2045.7</v>
      </c>
      <c r="H8" s="244">
        <v>1992.2</v>
      </c>
      <c r="I8" s="244">
        <v>1966</v>
      </c>
      <c r="J8" s="244">
        <v>1946.3</v>
      </c>
      <c r="K8" s="244">
        <v>1940.5</v>
      </c>
      <c r="L8" s="244">
        <v>2210.1</v>
      </c>
      <c r="M8" s="244">
        <v>2338.1</v>
      </c>
      <c r="N8" s="243">
        <v>2171</v>
      </c>
      <c r="O8" s="243">
        <v>2142.9499999999998</v>
      </c>
      <c r="P8" s="243">
        <v>2056.2600000000002</v>
      </c>
      <c r="Q8" s="243">
        <v>2034.64</v>
      </c>
      <c r="R8" s="243">
        <v>2034.64</v>
      </c>
      <c r="S8" s="243">
        <v>2309.1</v>
      </c>
    </row>
    <row r="9" spans="1:31" s="58" customFormat="1" ht="15.75">
      <c r="A9" s="6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3"/>
      <c r="N9" s="243"/>
      <c r="O9" s="243"/>
      <c r="P9" s="243"/>
      <c r="Q9" s="243"/>
      <c r="R9" s="243"/>
      <c r="S9" s="243"/>
    </row>
    <row r="10" spans="1:31" s="58" customFormat="1" ht="15.75">
      <c r="A10" s="59" t="s">
        <v>291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</row>
    <row r="11" spans="1:31" s="58" customFormat="1" ht="15.75">
      <c r="A11" s="65" t="s">
        <v>145</v>
      </c>
      <c r="B11" s="243">
        <v>-5.8</v>
      </c>
      <c r="C11" s="243">
        <v>-6.7</v>
      </c>
      <c r="D11" s="243">
        <v>-6.3</v>
      </c>
      <c r="E11" s="243">
        <v>-5.3</v>
      </c>
      <c r="F11" s="243">
        <v>-5.3</v>
      </c>
      <c r="G11" s="243">
        <v>-3.7</v>
      </c>
      <c r="H11" s="243">
        <v>-2.9</v>
      </c>
      <c r="I11" s="243">
        <v>-2.1</v>
      </c>
      <c r="J11" s="243">
        <v>-0.6</v>
      </c>
      <c r="K11" s="243">
        <v>1.5</v>
      </c>
      <c r="L11" s="245">
        <v>1.3</v>
      </c>
      <c r="M11" s="245">
        <v>4.4000000000000004</v>
      </c>
      <c r="N11" s="245">
        <v>4.4000000000000004</v>
      </c>
      <c r="O11" s="245">
        <v>5.7</v>
      </c>
      <c r="P11" s="245">
        <v>1.6</v>
      </c>
      <c r="Q11" s="243">
        <v>6.6</v>
      </c>
      <c r="R11" s="243">
        <v>8.5</v>
      </c>
      <c r="S11" s="243"/>
    </row>
    <row r="12" spans="1:31" s="58" customFormat="1" ht="15.75">
      <c r="A12" s="61" t="s">
        <v>146</v>
      </c>
      <c r="B12" s="246">
        <v>21104.991574650001</v>
      </c>
      <c r="C12" s="246">
        <v>21238.587161479998</v>
      </c>
      <c r="D12" s="246">
        <v>20797.441839110001</v>
      </c>
      <c r="E12" s="246">
        <v>20699.09235395</v>
      </c>
      <c r="F12" s="246">
        <v>20697.174556320002</v>
      </c>
      <c r="G12" s="246">
        <v>21172.14117141</v>
      </c>
      <c r="H12" s="246">
        <v>20906.200669319998</v>
      </c>
      <c r="I12" s="246">
        <v>21235.803010439999</v>
      </c>
      <c r="J12" s="246">
        <v>21324.346787189999</v>
      </c>
      <c r="K12" s="246">
        <v>21209.540675359996</v>
      </c>
      <c r="L12" s="246">
        <v>21436.657501289999</v>
      </c>
      <c r="M12" s="246">
        <v>22311.991968269998</v>
      </c>
      <c r="N12" s="243">
        <v>22304.9</v>
      </c>
      <c r="O12" s="243">
        <v>22198.9</v>
      </c>
      <c r="P12" s="243">
        <v>22044.7</v>
      </c>
      <c r="Q12" s="243"/>
      <c r="R12" s="243"/>
      <c r="S12" s="243"/>
      <c r="U12" s="66"/>
      <c r="V12" s="66"/>
      <c r="W12" s="66"/>
    </row>
    <row r="13" spans="1:31" s="58" customFormat="1" ht="15.75"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3"/>
      <c r="O13" s="243"/>
      <c r="P13" s="243"/>
      <c r="Q13" s="243"/>
      <c r="R13" s="243"/>
      <c r="S13" s="243"/>
      <c r="U13" s="66"/>
      <c r="V13" s="66"/>
      <c r="W13" s="66"/>
    </row>
    <row r="14" spans="1:31" s="58" customFormat="1" ht="15.75">
      <c r="A14" s="62" t="s">
        <v>292</v>
      </c>
      <c r="B14" s="243">
        <v>4.2</v>
      </c>
      <c r="C14" s="243">
        <v>6.7</v>
      </c>
      <c r="D14" s="243">
        <v>5.9</v>
      </c>
      <c r="E14" s="243">
        <v>6.3</v>
      </c>
      <c r="F14" s="243">
        <v>3.7</v>
      </c>
      <c r="G14" s="243">
        <v>2.4</v>
      </c>
      <c r="H14" s="243">
        <v>3.6</v>
      </c>
      <c r="I14" s="243">
        <v>2.2000000000000002</v>
      </c>
      <c r="J14" s="243">
        <v>2.6</v>
      </c>
      <c r="K14" s="243">
        <v>2.4</v>
      </c>
      <c r="L14" s="243">
        <v>6.1</v>
      </c>
      <c r="M14" s="243">
        <v>4</v>
      </c>
      <c r="N14" s="243">
        <v>4</v>
      </c>
      <c r="O14" s="243">
        <v>9.6999999999999993</v>
      </c>
      <c r="P14" s="243">
        <v>-2.8</v>
      </c>
      <c r="Q14" s="243">
        <v>4.0999999999999996</v>
      </c>
      <c r="R14" s="243">
        <v>3.9</v>
      </c>
      <c r="S14" s="243"/>
      <c r="U14" s="66"/>
      <c r="V14" s="66"/>
      <c r="W14" s="66"/>
    </row>
    <row r="15" spans="1:31" s="58" customFormat="1" ht="15.75"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U15" s="66"/>
      <c r="V15" s="66"/>
      <c r="W15" s="66"/>
      <c r="X15" s="66"/>
      <c r="Y15" s="66"/>
      <c r="Z15" s="66"/>
      <c r="AA15" s="66"/>
      <c r="AB15" s="66"/>
      <c r="AC15" s="66"/>
      <c r="AE15" s="58" t="s">
        <v>110</v>
      </c>
    </row>
    <row r="16" spans="1:31" s="58" customFormat="1" ht="15.75">
      <c r="A16" s="59" t="s">
        <v>293</v>
      </c>
      <c r="B16" s="243">
        <v>11251</v>
      </c>
      <c r="C16" s="243">
        <v>11125</v>
      </c>
      <c r="D16" s="243">
        <v>10152</v>
      </c>
      <c r="E16" s="243">
        <v>14869</v>
      </c>
      <c r="F16" s="243">
        <v>13850</v>
      </c>
      <c r="G16" s="243">
        <v>13515</v>
      </c>
      <c r="H16" s="243">
        <v>15888</v>
      </c>
      <c r="I16" s="243">
        <v>13928</v>
      </c>
      <c r="J16" s="243">
        <v>15346</v>
      </c>
      <c r="K16" s="243">
        <v>14088</v>
      </c>
      <c r="L16" s="243">
        <v>13287</v>
      </c>
      <c r="M16" s="243">
        <v>11091</v>
      </c>
      <c r="N16" s="243"/>
      <c r="O16" s="243"/>
      <c r="P16" s="243"/>
      <c r="Q16" s="243"/>
      <c r="R16" s="243"/>
      <c r="S16" s="243"/>
      <c r="U16" s="66"/>
      <c r="V16" s="66"/>
      <c r="W16" s="66"/>
      <c r="X16" s="66"/>
      <c r="Y16" s="66"/>
      <c r="Z16" s="66"/>
      <c r="AA16" s="66"/>
      <c r="AB16" s="66"/>
      <c r="AC16" s="66"/>
    </row>
    <row r="17" spans="1:31" s="58" customFormat="1" ht="15.75"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U17" s="66"/>
      <c r="V17" s="66"/>
      <c r="W17" s="66"/>
      <c r="X17" s="66"/>
      <c r="Y17" s="66"/>
      <c r="Z17" s="66"/>
      <c r="AA17" s="66"/>
      <c r="AB17" s="66"/>
      <c r="AC17" s="66"/>
    </row>
    <row r="18" spans="1:31" s="58" customFormat="1" ht="15.75">
      <c r="B18" s="247" t="s">
        <v>148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3"/>
      <c r="R18" s="243"/>
      <c r="S18" s="243"/>
      <c r="U18" s="66"/>
      <c r="V18" s="66"/>
      <c r="W18" s="66"/>
      <c r="X18" s="66"/>
      <c r="Y18" s="66"/>
      <c r="Z18" s="66"/>
      <c r="AA18" s="66"/>
      <c r="AB18" s="66"/>
      <c r="AC18" s="66"/>
      <c r="AE18" s="58" t="s">
        <v>110</v>
      </c>
    </row>
    <row r="19" spans="1:31" s="58" customFormat="1" ht="15.75">
      <c r="B19" s="354">
        <v>2016</v>
      </c>
      <c r="C19" s="354"/>
      <c r="D19" s="354"/>
      <c r="E19" s="354"/>
      <c r="F19" s="354">
        <v>2017</v>
      </c>
      <c r="G19" s="354"/>
      <c r="H19" s="354"/>
      <c r="I19" s="354"/>
      <c r="J19" s="354">
        <v>2018</v>
      </c>
      <c r="K19" s="354"/>
      <c r="L19" s="354"/>
      <c r="M19" s="354"/>
      <c r="N19" s="355">
        <v>2019</v>
      </c>
      <c r="O19" s="355"/>
      <c r="P19" s="355"/>
      <c r="Q19" s="355"/>
      <c r="R19" s="243">
        <v>2020</v>
      </c>
      <c r="S19" s="243"/>
      <c r="U19" s="66"/>
      <c r="V19" s="66"/>
      <c r="W19" s="66"/>
    </row>
    <row r="20" spans="1:31" s="58" customFormat="1" ht="15.75">
      <c r="B20" s="249" t="s">
        <v>39</v>
      </c>
      <c r="C20" s="249" t="s">
        <v>40</v>
      </c>
      <c r="D20" s="249" t="s">
        <v>41</v>
      </c>
      <c r="E20" s="249" t="s">
        <v>42</v>
      </c>
      <c r="F20" s="249" t="s">
        <v>39</v>
      </c>
      <c r="G20" s="249" t="s">
        <v>40</v>
      </c>
      <c r="H20" s="249" t="s">
        <v>41</v>
      </c>
      <c r="I20" s="249" t="s">
        <v>42</v>
      </c>
      <c r="J20" s="249" t="s">
        <v>39</v>
      </c>
      <c r="K20" s="249" t="s">
        <v>40</v>
      </c>
      <c r="L20" s="249" t="s">
        <v>41</v>
      </c>
      <c r="M20" s="249" t="s">
        <v>42</v>
      </c>
      <c r="N20" s="249" t="s">
        <v>39</v>
      </c>
      <c r="O20" s="249" t="s">
        <v>40</v>
      </c>
      <c r="P20" s="249" t="s">
        <v>41</v>
      </c>
      <c r="Q20" s="249" t="s">
        <v>42</v>
      </c>
      <c r="R20" s="249" t="s">
        <v>39</v>
      </c>
      <c r="S20" s="243"/>
      <c r="T20" s="59"/>
      <c r="U20" s="66"/>
      <c r="V20" s="66"/>
      <c r="W20" s="66"/>
      <c r="X20" s="66"/>
      <c r="Y20" s="66"/>
      <c r="Z20" s="66"/>
      <c r="AA20" s="66"/>
      <c r="AB20" s="66"/>
      <c r="AC20" s="66"/>
      <c r="AE20" s="58" t="s">
        <v>110</v>
      </c>
    </row>
    <row r="21" spans="1:31" s="58" customFormat="1" ht="15.75"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U21" s="60"/>
      <c r="V21" s="66"/>
      <c r="W21" s="66"/>
      <c r="X21" s="66"/>
      <c r="Y21" s="66"/>
      <c r="Z21" s="66"/>
      <c r="AA21" s="66"/>
      <c r="AB21" s="66"/>
      <c r="AC21" s="66"/>
      <c r="AD21" s="63"/>
      <c r="AE21" s="58" t="s">
        <v>110</v>
      </c>
    </row>
    <row r="22" spans="1:31" s="58" customFormat="1" ht="15.75">
      <c r="A22" s="59" t="s">
        <v>294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U22" s="66"/>
      <c r="V22" s="66"/>
      <c r="W22" s="66"/>
      <c r="X22" s="66"/>
      <c r="Y22" s="66"/>
      <c r="Z22" s="66"/>
      <c r="AA22" s="66"/>
      <c r="AB22" s="66"/>
      <c r="AC22" s="66"/>
      <c r="AD22" s="63"/>
      <c r="AE22" s="58" t="s">
        <v>110</v>
      </c>
    </row>
    <row r="23" spans="1:31" s="58" customFormat="1" ht="15.75">
      <c r="A23" s="58" t="s">
        <v>149</v>
      </c>
      <c r="B23" s="248">
        <v>5552.3</v>
      </c>
      <c r="C23" s="248">
        <v>6146.7000000000007</v>
      </c>
      <c r="D23" s="248">
        <v>6417</v>
      </c>
      <c r="E23" s="248">
        <v>7587.5</v>
      </c>
      <c r="F23" s="248">
        <v>7437.7999999999993</v>
      </c>
      <c r="G23" s="248">
        <v>8041.8</v>
      </c>
      <c r="H23" s="248">
        <v>7740.7999999999993</v>
      </c>
      <c r="I23" s="248">
        <v>8518.9000000000015</v>
      </c>
      <c r="J23" s="248">
        <v>7387.9999999999991</v>
      </c>
      <c r="K23" s="248">
        <v>7456.1</v>
      </c>
      <c r="L23" s="248">
        <v>9153.3700000000008</v>
      </c>
      <c r="M23" s="248">
        <v>10568.749</v>
      </c>
      <c r="N23" s="243">
        <v>8936.2999999999993</v>
      </c>
      <c r="O23" s="243">
        <v>9857.7999999999993</v>
      </c>
      <c r="P23" s="243">
        <v>9733.4000000000015</v>
      </c>
      <c r="Q23" s="243">
        <v>9989.1000000000022</v>
      </c>
      <c r="R23" s="243">
        <v>8586</v>
      </c>
      <c r="S23" s="243"/>
      <c r="V23" s="66"/>
      <c r="W23" s="66"/>
      <c r="X23" s="66"/>
      <c r="Y23" s="66"/>
      <c r="Z23" s="66"/>
      <c r="AA23" s="66"/>
      <c r="AB23" s="66"/>
      <c r="AC23" s="66"/>
      <c r="AD23" s="63"/>
    </row>
    <row r="24" spans="1:31" s="58" customFormat="1" ht="15.75">
      <c r="A24" s="58" t="s">
        <v>150</v>
      </c>
      <c r="B24" s="248">
        <v>1372.2370000000001</v>
      </c>
      <c r="C24" s="248">
        <v>1665.64</v>
      </c>
      <c r="D24" s="248">
        <v>1600.4920000000002</v>
      </c>
      <c r="E24" s="248">
        <v>1848.345</v>
      </c>
      <c r="F24" s="248">
        <v>2020.0499999999997</v>
      </c>
      <c r="G24" s="248">
        <v>2339.9580000000001</v>
      </c>
      <c r="H24" s="248">
        <v>2570.011</v>
      </c>
      <c r="I24" s="248">
        <v>2827.4539999999997</v>
      </c>
      <c r="J24" s="248">
        <v>2521.4730000000004</v>
      </c>
      <c r="K24" s="248">
        <v>2091.2260000000001</v>
      </c>
      <c r="L24" s="248">
        <v>3078.415</v>
      </c>
      <c r="M24" s="248">
        <v>3876.4549999999999</v>
      </c>
      <c r="N24" s="248">
        <v>3590.1579999999999</v>
      </c>
      <c r="O24" s="248">
        <v>3429.7259999999997</v>
      </c>
      <c r="P24" s="248">
        <v>2602.4119999999998</v>
      </c>
      <c r="Q24" s="248">
        <v>2812.5810000000001</v>
      </c>
      <c r="R24" s="243">
        <v>2855</v>
      </c>
      <c r="S24" s="243"/>
    </row>
    <row r="25" spans="1:31" s="58" customFormat="1" ht="15.75"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</row>
    <row r="26" spans="1:31" s="58" customFormat="1" ht="15.75">
      <c r="A26" s="241" t="s">
        <v>295</v>
      </c>
      <c r="B26" s="250">
        <v>0.63800000000000001</v>
      </c>
      <c r="C26" s="248">
        <v>0.4</v>
      </c>
      <c r="D26" s="248">
        <v>1.016</v>
      </c>
      <c r="E26" s="248">
        <v>0.41000000000000003</v>
      </c>
      <c r="F26" s="248">
        <v>0.73099999999999998</v>
      </c>
      <c r="G26" s="248">
        <v>1.1000000000000001</v>
      </c>
      <c r="H26" s="248">
        <v>1.4860000000000002</v>
      </c>
      <c r="I26" s="248">
        <v>2.58</v>
      </c>
      <c r="J26" s="248">
        <v>1.33</v>
      </c>
      <c r="K26" s="248">
        <v>0.23699999999999999</v>
      </c>
      <c r="L26" s="248">
        <v>3.1660000000000004</v>
      </c>
      <c r="M26" s="248">
        <v>3.83</v>
      </c>
      <c r="N26" s="243">
        <v>2.23</v>
      </c>
      <c r="O26" s="248">
        <v>3.9000000000000004</v>
      </c>
      <c r="P26" s="248">
        <v>0.32699999999999996</v>
      </c>
      <c r="Q26" s="248">
        <v>0.57599999999999996</v>
      </c>
      <c r="R26" s="243">
        <v>0.8</v>
      </c>
      <c r="S26" s="243"/>
    </row>
    <row r="27" spans="1:31" s="58" customFormat="1" ht="15.75">
      <c r="B27" s="250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</row>
    <row r="28" spans="1:31" s="58" customFormat="1" ht="15.75">
      <c r="A28" s="59" t="s">
        <v>297</v>
      </c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43"/>
      <c r="S28" s="243"/>
    </row>
    <row r="29" spans="1:31" s="58" customFormat="1" ht="15.75">
      <c r="A29" s="58" t="s">
        <v>153</v>
      </c>
      <c r="B29" s="251">
        <v>0.4</v>
      </c>
      <c r="C29" s="252">
        <v>0</v>
      </c>
      <c r="D29" s="252">
        <v>0.221</v>
      </c>
      <c r="E29" s="252">
        <v>0.79600000000000004</v>
      </c>
      <c r="F29" s="252">
        <v>3.3000000000000002E-2</v>
      </c>
      <c r="G29" s="252">
        <v>1.2E-2</v>
      </c>
      <c r="H29" s="252">
        <v>0.95099999999999996</v>
      </c>
      <c r="I29" s="252">
        <v>0.48399999999999999</v>
      </c>
      <c r="J29" s="252">
        <v>1.0509999999999999</v>
      </c>
      <c r="K29" s="252">
        <v>8.2000000000000003E-2</v>
      </c>
      <c r="L29" s="252">
        <v>0.96</v>
      </c>
      <c r="M29" s="252">
        <v>0.60100000000000009</v>
      </c>
      <c r="N29" s="252">
        <v>1.3010000000000002</v>
      </c>
      <c r="O29" s="252">
        <v>1.347</v>
      </c>
      <c r="P29" s="252">
        <v>0.9</v>
      </c>
      <c r="Q29" s="243">
        <v>0.63600000000000012</v>
      </c>
      <c r="R29" s="243">
        <v>0.9</v>
      </c>
      <c r="S29" s="243"/>
    </row>
    <row r="30" spans="1:31" s="58" customFormat="1" ht="15.75">
      <c r="A30" s="58" t="s">
        <v>154</v>
      </c>
      <c r="B30" s="251">
        <v>0</v>
      </c>
      <c r="C30" s="252">
        <v>5.3</v>
      </c>
      <c r="D30" s="252">
        <v>0</v>
      </c>
      <c r="E30" s="252">
        <v>0</v>
      </c>
      <c r="F30" s="252">
        <v>0</v>
      </c>
      <c r="G30" s="252">
        <v>3.5999999999999997E-2</v>
      </c>
      <c r="H30" s="252">
        <v>0</v>
      </c>
      <c r="I30" s="252">
        <v>0</v>
      </c>
      <c r="J30" s="252">
        <v>0</v>
      </c>
      <c r="K30" s="252">
        <v>3.5999999999999997E-2</v>
      </c>
      <c r="L30" s="252">
        <v>0.47</v>
      </c>
      <c r="M30" s="252">
        <v>0</v>
      </c>
      <c r="N30" s="252">
        <v>8.5000000000000006E-2</v>
      </c>
      <c r="O30" s="252">
        <v>3.5999999999999997E-2</v>
      </c>
      <c r="P30" s="252">
        <v>0</v>
      </c>
      <c r="Q30" s="243">
        <v>0</v>
      </c>
      <c r="R30" s="243">
        <v>0.1</v>
      </c>
      <c r="S30" s="243"/>
    </row>
    <row r="31" spans="1:31" s="58" customFormat="1" ht="15.75">
      <c r="A31" s="58" t="s">
        <v>296</v>
      </c>
      <c r="B31" s="243">
        <f t="shared" ref="B31:R31" si="0">B29+B30</f>
        <v>0.4</v>
      </c>
      <c r="C31" s="243">
        <f t="shared" si="0"/>
        <v>5.3</v>
      </c>
      <c r="D31" s="243">
        <f t="shared" si="0"/>
        <v>0.221</v>
      </c>
      <c r="E31" s="243">
        <f t="shared" si="0"/>
        <v>0.79600000000000004</v>
      </c>
      <c r="F31" s="243">
        <f t="shared" si="0"/>
        <v>3.3000000000000002E-2</v>
      </c>
      <c r="G31" s="243">
        <f t="shared" si="0"/>
        <v>4.8000000000000001E-2</v>
      </c>
      <c r="H31" s="243">
        <f t="shared" si="0"/>
        <v>0.95099999999999996</v>
      </c>
      <c r="I31" s="243">
        <f t="shared" si="0"/>
        <v>0.48399999999999999</v>
      </c>
      <c r="J31" s="243">
        <f t="shared" si="0"/>
        <v>1.0509999999999999</v>
      </c>
      <c r="K31" s="243">
        <f t="shared" si="0"/>
        <v>0.11799999999999999</v>
      </c>
      <c r="L31" s="243">
        <f t="shared" si="0"/>
        <v>1.43</v>
      </c>
      <c r="M31" s="243">
        <f t="shared" si="0"/>
        <v>0.60100000000000009</v>
      </c>
      <c r="N31" s="243">
        <f t="shared" si="0"/>
        <v>1.3860000000000001</v>
      </c>
      <c r="O31" s="243">
        <f t="shared" si="0"/>
        <v>1.383</v>
      </c>
      <c r="P31" s="243">
        <f t="shared" si="0"/>
        <v>0.9</v>
      </c>
      <c r="Q31" s="243">
        <f t="shared" si="0"/>
        <v>0.63600000000000012</v>
      </c>
      <c r="R31" s="253">
        <f t="shared" si="0"/>
        <v>1</v>
      </c>
      <c r="S31" s="243"/>
    </row>
    <row r="32" spans="1:31" s="58" customFormat="1" ht="15.75">
      <c r="B32" s="250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</row>
    <row r="33" spans="1:19" s="58" customFormat="1" ht="15.75">
      <c r="A33" s="62" t="s">
        <v>298</v>
      </c>
      <c r="B33" s="250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</row>
    <row r="34" spans="1:19" s="58" customFormat="1" ht="15.75">
      <c r="A34" s="242" t="s">
        <v>155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>
        <v>29011.5</v>
      </c>
      <c r="O34" s="248">
        <v>25895.8</v>
      </c>
      <c r="P34" s="248">
        <v>26407.3</v>
      </c>
      <c r="Q34" s="243">
        <v>31966.5</v>
      </c>
      <c r="R34" s="243">
        <v>31966</v>
      </c>
      <c r="S34" s="243"/>
    </row>
    <row r="35" spans="1:19" s="58" customFormat="1" ht="15.75">
      <c r="A35" s="242" t="s">
        <v>156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>
        <v>2780.7</v>
      </c>
      <c r="O35" s="248">
        <v>2589.8000000000002</v>
      </c>
      <c r="P35" s="248">
        <v>26407.3</v>
      </c>
      <c r="Q35" s="243">
        <v>30790.6</v>
      </c>
      <c r="R35" s="243">
        <v>30869.4</v>
      </c>
      <c r="S35" s="243"/>
    </row>
    <row r="36" spans="1:19" s="58" customFormat="1" ht="15.75">
      <c r="A36" s="242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3"/>
      <c r="R36" s="243"/>
      <c r="S36" s="243"/>
    </row>
    <row r="37" spans="1:19" s="58" customFormat="1" ht="15.75">
      <c r="A37" s="62" t="s">
        <v>299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3"/>
      <c r="R37" s="243"/>
      <c r="S37" s="243"/>
    </row>
    <row r="38" spans="1:19" s="58" customFormat="1" ht="15.75">
      <c r="A38" s="61" t="s">
        <v>157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>
        <v>2128.4</v>
      </c>
      <c r="O38" s="248"/>
      <c r="P38" s="248"/>
      <c r="Q38" s="243"/>
      <c r="R38" s="243">
        <v>2509.1999999999998</v>
      </c>
      <c r="S38" s="243"/>
    </row>
    <row r="39" spans="1:19" s="58" customFormat="1" ht="15.75">
      <c r="A39" s="61" t="s">
        <v>158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>
        <v>3341</v>
      </c>
      <c r="O39" s="248"/>
      <c r="P39" s="248"/>
      <c r="Q39" s="243"/>
      <c r="R39" s="243">
        <v>2536.6</v>
      </c>
      <c r="S39" s="243"/>
    </row>
    <row r="40" spans="1:19" s="58" customFormat="1" ht="15.75">
      <c r="A40" s="61"/>
      <c r="B40" s="254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</row>
    <row r="41" spans="1:19" s="58" customFormat="1" ht="25.5" customHeight="1">
      <c r="A41" s="59" t="s">
        <v>300</v>
      </c>
      <c r="B41" s="250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55"/>
      <c r="N41" s="243">
        <f>(B16+C16+D16)</f>
        <v>32528</v>
      </c>
      <c r="O41" s="243">
        <f>(E16+F16+G16)</f>
        <v>42234</v>
      </c>
      <c r="P41" s="243">
        <f>(H16+I16+J16)</f>
        <v>45162</v>
      </c>
      <c r="Q41" s="243">
        <f>(K16+L16+M16)</f>
        <v>38466</v>
      </c>
      <c r="R41" s="243"/>
      <c r="S41" s="243"/>
    </row>
    <row r="42" spans="1:19" s="58" customFormat="1" ht="15.75"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55"/>
      <c r="N42" s="243"/>
      <c r="O42" s="243"/>
      <c r="P42" s="243"/>
      <c r="Q42" s="243"/>
      <c r="R42" s="243"/>
      <c r="S42" s="243"/>
    </row>
    <row r="43" spans="1:19" s="58" customFormat="1" ht="15.75">
      <c r="A43" s="59" t="s">
        <v>301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56">
        <v>14985.821433445994</v>
      </c>
      <c r="O43" s="256">
        <v>14995.317184675994</v>
      </c>
      <c r="P43" s="256">
        <v>15053.325263985993</v>
      </c>
      <c r="Q43" s="256">
        <v>15134.875041199997</v>
      </c>
      <c r="R43" s="256">
        <v>15697.219183160001</v>
      </c>
      <c r="S43" s="255"/>
    </row>
    <row r="44" spans="1:19" s="58" customFormat="1" ht="15.75">
      <c r="R44" s="240"/>
      <c r="S44" s="240"/>
    </row>
    <row r="45" spans="1:19" s="58" customFormat="1" ht="15.75">
      <c r="A45" s="58" t="s">
        <v>161</v>
      </c>
      <c r="R45" s="240"/>
      <c r="S45" s="136"/>
    </row>
    <row r="46" spans="1:19" s="58" customFormat="1" ht="15.75">
      <c r="A46" s="68" t="s">
        <v>162</v>
      </c>
      <c r="R46" s="240"/>
      <c r="S46" s="136"/>
    </row>
    <row r="47" spans="1:19" s="58" customFormat="1" ht="15.75">
      <c r="A47" s="68" t="s">
        <v>163</v>
      </c>
      <c r="R47" s="240"/>
      <c r="S47" s="136"/>
    </row>
    <row r="48" spans="1:19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13"/>
      <c r="S48" s="136"/>
    </row>
    <row r="49" spans="1:19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13"/>
      <c r="S49" s="136"/>
    </row>
    <row r="50" spans="1:19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13"/>
      <c r="S50" s="136"/>
    </row>
  </sheetData>
  <mergeCells count="4">
    <mergeCell ref="B19:E19"/>
    <mergeCell ref="F19:I19"/>
    <mergeCell ref="J19:M19"/>
    <mergeCell ref="N19:Q19"/>
  </mergeCells>
  <hyperlinks>
    <hyperlink ref="A46" r:id="rId1" xr:uid="{9A074539-FC48-45E3-9889-F2490C506FA7}"/>
    <hyperlink ref="A47" r:id="rId2" xr:uid="{A76FED81-0C35-4CF3-ABBA-B112722AA303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90EB-04CD-48BB-86AD-DE0CF7F8ECA0}">
  <dimension ref="A1:Z98"/>
  <sheetViews>
    <sheetView zoomScale="69" zoomScaleNormal="69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K69" sqref="K69"/>
    </sheetView>
  </sheetViews>
  <sheetFormatPr defaultRowHeight="15"/>
  <cols>
    <col min="1" max="1" width="48.28515625" customWidth="1"/>
    <col min="2" max="2" width="14.7109375" bestFit="1" customWidth="1"/>
    <col min="3" max="3" width="14.28515625" bestFit="1" customWidth="1"/>
    <col min="4" max="4" width="15.28515625" customWidth="1"/>
    <col min="5" max="6" width="14.5703125" bestFit="1" customWidth="1"/>
    <col min="7" max="7" width="14.28515625" bestFit="1" customWidth="1"/>
    <col min="8" max="10" width="14.5703125" bestFit="1" customWidth="1"/>
    <col min="11" max="11" width="13.85546875" bestFit="1" customWidth="1"/>
    <col min="12" max="13" width="14.5703125" bestFit="1" customWidth="1"/>
    <col min="14" max="14" width="12.140625" bestFit="1" customWidth="1"/>
    <col min="15" max="15" width="12.5703125" bestFit="1" customWidth="1"/>
    <col min="16" max="16" width="12.140625" bestFit="1" customWidth="1"/>
    <col min="17" max="17" width="11.7109375" bestFit="1" customWidth="1"/>
    <col min="18" max="18" width="12.140625" bestFit="1" customWidth="1"/>
    <col min="19" max="19" width="12.5703125" bestFit="1" customWidth="1"/>
    <col min="20" max="20" width="9.5703125" customWidth="1"/>
    <col min="21" max="21" width="7" bestFit="1" customWidth="1"/>
  </cols>
  <sheetData>
    <row r="1" spans="1:26">
      <c r="A1" s="161"/>
      <c r="B1" s="161"/>
      <c r="C1" s="161"/>
      <c r="D1" s="161" t="s">
        <v>164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3" spans="1:26">
      <c r="A3" s="257"/>
      <c r="B3" s="257"/>
      <c r="C3" s="257"/>
      <c r="D3" s="257">
        <v>2019</v>
      </c>
      <c r="E3" s="257"/>
      <c r="F3" s="257"/>
      <c r="G3" s="257"/>
      <c r="H3" s="257"/>
      <c r="I3" s="257"/>
      <c r="J3" s="257"/>
      <c r="K3" s="257"/>
      <c r="L3" s="257"/>
      <c r="M3" s="257"/>
      <c r="N3" s="257">
        <v>2020</v>
      </c>
      <c r="O3" s="257"/>
      <c r="P3" s="257"/>
      <c r="Q3" s="257"/>
      <c r="R3" s="257"/>
      <c r="S3" s="257"/>
      <c r="T3" s="257"/>
      <c r="U3" s="257"/>
      <c r="V3" s="161"/>
      <c r="W3" s="161"/>
      <c r="X3" s="161"/>
    </row>
    <row r="4" spans="1:26">
      <c r="A4" s="249" t="s">
        <v>165</v>
      </c>
      <c r="B4" s="243" t="s">
        <v>12</v>
      </c>
      <c r="C4" s="243" t="s">
        <v>1</v>
      </c>
      <c r="D4" s="243" t="s">
        <v>2</v>
      </c>
      <c r="E4" s="243" t="s">
        <v>3</v>
      </c>
      <c r="F4" s="243" t="s">
        <v>4</v>
      </c>
      <c r="G4" s="243" t="s">
        <v>5</v>
      </c>
      <c r="H4" s="243" t="s">
        <v>6</v>
      </c>
      <c r="I4" s="243" t="s">
        <v>7</v>
      </c>
      <c r="J4" s="243" t="s">
        <v>8</v>
      </c>
      <c r="K4" s="243" t="s">
        <v>9</v>
      </c>
      <c r="L4" s="243" t="s">
        <v>10</v>
      </c>
      <c r="M4" s="243" t="s">
        <v>11</v>
      </c>
      <c r="N4" s="243" t="s">
        <v>166</v>
      </c>
      <c r="O4" s="243" t="s">
        <v>1</v>
      </c>
      <c r="P4" s="243" t="s">
        <v>2</v>
      </c>
      <c r="Q4" s="243" t="s">
        <v>75</v>
      </c>
      <c r="R4" s="243" t="s">
        <v>4</v>
      </c>
      <c r="S4" s="243" t="s">
        <v>5</v>
      </c>
      <c r="T4" s="243" t="s">
        <v>13</v>
      </c>
      <c r="U4" s="243" t="s">
        <v>167</v>
      </c>
      <c r="V4" s="161"/>
      <c r="W4" s="161"/>
      <c r="X4" s="161"/>
    </row>
    <row r="5" spans="1:26">
      <c r="A5" s="249" t="s">
        <v>94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161"/>
      <c r="W5" s="161"/>
      <c r="X5" s="161"/>
    </row>
    <row r="6" spans="1:26">
      <c r="A6" s="243" t="s">
        <v>168</v>
      </c>
      <c r="B6" s="243">
        <v>0.3</v>
      </c>
      <c r="C6" s="243">
        <v>0.1</v>
      </c>
      <c r="D6" s="248">
        <v>2</v>
      </c>
      <c r="E6" s="243">
        <v>-1.6</v>
      </c>
      <c r="F6" s="243">
        <v>0.8</v>
      </c>
      <c r="G6" s="243">
        <v>0.2</v>
      </c>
      <c r="H6" s="243">
        <v>0.2</v>
      </c>
      <c r="I6" s="243">
        <v>0.5</v>
      </c>
      <c r="J6" s="243">
        <v>-0.1</v>
      </c>
      <c r="K6" s="243">
        <v>0.5</v>
      </c>
      <c r="L6" s="243">
        <v>-0.5</v>
      </c>
      <c r="M6" s="243">
        <v>0.2</v>
      </c>
      <c r="N6" s="243">
        <v>-0.3</v>
      </c>
      <c r="O6" s="243">
        <v>0.3</v>
      </c>
      <c r="P6" s="243">
        <v>0.2</v>
      </c>
      <c r="Q6" s="243">
        <v>1.3</v>
      </c>
      <c r="R6" s="243">
        <v>0.1</v>
      </c>
      <c r="S6" s="243">
        <v>-1.4</v>
      </c>
      <c r="T6" s="243">
        <v>-1.1000000000000001</v>
      </c>
      <c r="U6" s="243">
        <v>-1.6</v>
      </c>
      <c r="V6" s="161"/>
      <c r="W6" s="161"/>
      <c r="X6" s="161"/>
    </row>
    <row r="7" spans="1:26">
      <c r="A7" s="243" t="s">
        <v>169</v>
      </c>
      <c r="B7" s="243">
        <v>2.5</v>
      </c>
      <c r="C7" s="243">
        <v>0.1</v>
      </c>
      <c r="D7" s="243">
        <v>5.0999999999999996</v>
      </c>
      <c r="E7" s="243">
        <v>-4.2</v>
      </c>
      <c r="F7" s="243">
        <v>-0.3</v>
      </c>
      <c r="G7" s="243">
        <v>-0.2</v>
      </c>
      <c r="H7" s="243">
        <v>0.2</v>
      </c>
      <c r="I7" s="243">
        <v>0</v>
      </c>
      <c r="J7" s="243">
        <v>-0.7</v>
      </c>
      <c r="K7" s="243">
        <v>0.9</v>
      </c>
      <c r="L7" s="243">
        <v>-0.2</v>
      </c>
      <c r="M7" s="243">
        <v>0.7</v>
      </c>
      <c r="N7" s="243">
        <v>-0.6</v>
      </c>
      <c r="O7" s="243">
        <v>0.7</v>
      </c>
      <c r="P7" s="243">
        <v>0.2</v>
      </c>
      <c r="Q7" s="243">
        <v>-1.1000000000000001</v>
      </c>
      <c r="R7" s="243">
        <v>-0.1</v>
      </c>
      <c r="S7" s="243">
        <v>-1.1000000000000001</v>
      </c>
      <c r="T7" s="243"/>
      <c r="U7" s="243"/>
      <c r="V7" s="161"/>
      <c r="W7" s="161"/>
      <c r="X7" s="161"/>
    </row>
    <row r="8" spans="1:26">
      <c r="A8" s="243" t="s">
        <v>170</v>
      </c>
      <c r="B8" s="243">
        <v>-1.5</v>
      </c>
      <c r="C8" s="243">
        <v>-0.5</v>
      </c>
      <c r="D8" s="243">
        <v>-0.5</v>
      </c>
      <c r="E8" s="243">
        <v>0.6</v>
      </c>
      <c r="F8" s="243">
        <v>0.6</v>
      </c>
      <c r="G8" s="243">
        <v>1.7</v>
      </c>
      <c r="H8" s="243">
        <v>0.2</v>
      </c>
      <c r="I8" s="243">
        <v>0.8</v>
      </c>
      <c r="J8" s="243">
        <v>0.4</v>
      </c>
      <c r="K8" s="243">
        <v>0.2</v>
      </c>
      <c r="L8" s="243">
        <v>-0.3</v>
      </c>
      <c r="M8" s="243">
        <v>-0.8</v>
      </c>
      <c r="N8" s="248">
        <v>0</v>
      </c>
      <c r="O8" s="248">
        <v>0</v>
      </c>
      <c r="P8" s="243">
        <v>0.2</v>
      </c>
      <c r="Q8" s="243">
        <v>3.2</v>
      </c>
      <c r="R8" s="243">
        <v>0.2</v>
      </c>
      <c r="S8" s="243">
        <v>-1.5</v>
      </c>
      <c r="T8" s="243"/>
      <c r="U8" s="243"/>
      <c r="V8" s="161"/>
      <c r="W8" s="161"/>
      <c r="X8" s="161"/>
    </row>
    <row r="9" spans="1:26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</row>
    <row r="10" spans="1:26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</row>
    <row r="11" spans="1:26">
      <c r="A11" s="249" t="s">
        <v>303</v>
      </c>
      <c r="B11" s="243">
        <v>-32.299999999999997</v>
      </c>
      <c r="C11" s="259">
        <f>(C12-C13)/1000000</f>
        <v>-35.092344079999926</v>
      </c>
      <c r="D11" s="259">
        <f>(D12-D13)/1000000</f>
        <v>-33.334346133999894</v>
      </c>
      <c r="E11" s="259">
        <f t="shared" ref="E11:M11" si="0">(E12-E13)/1000000</f>
        <v>-48.278417724000121</v>
      </c>
      <c r="F11" s="259">
        <f t="shared" si="0"/>
        <v>-53.807983948000711</v>
      </c>
      <c r="G11" s="259">
        <f t="shared" si="0"/>
        <v>-44.997831267299752</v>
      </c>
      <c r="H11" s="259">
        <f t="shared" si="0"/>
        <v>-40.052847869000352</v>
      </c>
      <c r="I11" s="259">
        <f t="shared" si="0"/>
        <v>-45.220711827999708</v>
      </c>
      <c r="J11" s="259">
        <f t="shared" si="0"/>
        <v>-41.061312010000051</v>
      </c>
      <c r="K11" s="259">
        <f t="shared" si="0"/>
        <v>-88.607783346999327</v>
      </c>
      <c r="L11" s="259">
        <f t="shared" si="0"/>
        <v>-29.31683443999982</v>
      </c>
      <c r="M11" s="259">
        <f t="shared" si="0"/>
        <v>-40.955497929000082</v>
      </c>
      <c r="N11" s="243">
        <v>-34.9</v>
      </c>
      <c r="O11" s="243">
        <v>-30.1</v>
      </c>
      <c r="P11" s="243">
        <v>-32.4</v>
      </c>
      <c r="Q11" s="243"/>
      <c r="R11" s="243"/>
      <c r="S11" s="243"/>
      <c r="T11" s="243"/>
      <c r="U11" s="243"/>
      <c r="V11" s="161"/>
      <c r="W11" s="161"/>
      <c r="X11" s="161"/>
      <c r="Y11" s="161"/>
      <c r="Z11" s="161"/>
    </row>
    <row r="12" spans="1:26">
      <c r="A12" s="243" t="s">
        <v>171</v>
      </c>
      <c r="B12" s="260">
        <v>1547778.54</v>
      </c>
      <c r="C12" s="260">
        <v>1646572.4499999997</v>
      </c>
      <c r="D12" s="260">
        <v>3825976.1000000015</v>
      </c>
      <c r="E12" s="260">
        <v>4180431.6299999994</v>
      </c>
      <c r="F12" s="260">
        <v>3151344.0000000028</v>
      </c>
      <c r="G12" s="260">
        <v>4503953.4399999976</v>
      </c>
      <c r="H12" s="260">
        <v>3404760.8699999992</v>
      </c>
      <c r="I12" s="260">
        <v>3731654.8399999989</v>
      </c>
      <c r="J12" s="260">
        <v>5985923.2000000002</v>
      </c>
      <c r="K12" s="260">
        <v>7021727.3500000024</v>
      </c>
      <c r="L12" s="260">
        <v>3668687.4500000016</v>
      </c>
      <c r="M12" s="260">
        <v>3699908.14</v>
      </c>
      <c r="N12" s="261">
        <v>4016390</v>
      </c>
      <c r="O12" s="262">
        <v>2716614</v>
      </c>
      <c r="P12" s="262">
        <v>2905592</v>
      </c>
      <c r="Q12" s="258">
        <v>474309</v>
      </c>
      <c r="R12" s="258">
        <v>1827421</v>
      </c>
      <c r="S12" s="258">
        <v>1576129</v>
      </c>
      <c r="T12" s="255">
        <v>-12.7</v>
      </c>
      <c r="U12" s="243"/>
      <c r="V12" s="161"/>
      <c r="W12" s="161"/>
      <c r="X12" s="161"/>
      <c r="Y12" s="161"/>
      <c r="Z12" s="161"/>
    </row>
    <row r="13" spans="1:26">
      <c r="A13" s="243" t="s">
        <v>172</v>
      </c>
      <c r="B13" s="260">
        <v>66294940.595300198</v>
      </c>
      <c r="C13" s="260">
        <v>36738916.529999927</v>
      </c>
      <c r="D13" s="260">
        <v>37160322.233999893</v>
      </c>
      <c r="E13" s="260">
        <v>52458849.354000121</v>
      </c>
      <c r="F13" s="260">
        <v>56959327.948000714</v>
      </c>
      <c r="G13" s="260">
        <v>49501784.707299747</v>
      </c>
      <c r="H13" s="260">
        <v>43457608.73900035</v>
      </c>
      <c r="I13" s="260">
        <v>48952366.667999707</v>
      </c>
      <c r="J13" s="260">
        <v>47047235.210000053</v>
      </c>
      <c r="K13" s="260">
        <v>95629510.696999341</v>
      </c>
      <c r="L13" s="260">
        <v>32985521.889999822</v>
      </c>
      <c r="M13" s="260">
        <v>44655406.06900008</v>
      </c>
      <c r="N13" s="261">
        <v>55598315</v>
      </c>
      <c r="O13" s="262">
        <v>39087952</v>
      </c>
      <c r="P13" s="262">
        <v>32404418</v>
      </c>
      <c r="Q13" s="258">
        <v>16449781</v>
      </c>
      <c r="R13" s="258">
        <v>41528450</v>
      </c>
      <c r="S13" s="258">
        <v>44829769</v>
      </c>
      <c r="T13" s="255">
        <v>-5.7</v>
      </c>
      <c r="U13" s="243"/>
      <c r="V13" s="161"/>
      <c r="W13" s="161"/>
      <c r="X13" s="161"/>
      <c r="Y13" s="161"/>
      <c r="Z13" s="161"/>
    </row>
    <row r="14" spans="1:26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</row>
    <row r="15" spans="1:26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</row>
    <row r="16" spans="1:26">
      <c r="A16" s="249" t="s">
        <v>304</v>
      </c>
      <c r="B16" s="243">
        <v>478.9</v>
      </c>
      <c r="C16" s="243">
        <v>473.5</v>
      </c>
      <c r="D16" s="243">
        <v>465</v>
      </c>
      <c r="E16" s="243">
        <v>464.2</v>
      </c>
      <c r="F16" s="243">
        <v>468.3</v>
      </c>
      <c r="G16" s="243">
        <v>484.3</v>
      </c>
      <c r="H16" s="243">
        <v>492.9</v>
      </c>
      <c r="I16" s="243">
        <v>491.8</v>
      </c>
      <c r="J16" s="243">
        <v>490.8</v>
      </c>
      <c r="K16" s="243">
        <v>489.8</v>
      </c>
      <c r="L16" s="243">
        <v>489.5</v>
      </c>
      <c r="M16" s="243">
        <v>487.4</v>
      </c>
      <c r="N16" s="243">
        <v>482.9</v>
      </c>
      <c r="O16" s="243">
        <v>479.8</v>
      </c>
      <c r="P16" s="243">
        <v>457.5</v>
      </c>
      <c r="Q16" s="243">
        <v>475.1</v>
      </c>
      <c r="R16" s="243">
        <v>489.6</v>
      </c>
      <c r="S16" s="243">
        <v>543.79999999999995</v>
      </c>
      <c r="T16" s="243">
        <v>555.9</v>
      </c>
      <c r="U16" s="243">
        <v>556.1</v>
      </c>
      <c r="V16" s="161"/>
      <c r="W16" s="161"/>
      <c r="X16" s="161"/>
      <c r="Y16" s="161"/>
      <c r="Z16" s="161"/>
    </row>
    <row r="17" spans="1:26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</row>
    <row r="18" spans="1:26">
      <c r="A18" s="249" t="s">
        <v>305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161"/>
      <c r="W18" s="161"/>
      <c r="X18" s="161"/>
      <c r="Y18" s="161"/>
      <c r="Z18" s="161"/>
    </row>
    <row r="19" spans="1:26">
      <c r="A19" s="243" t="s">
        <v>173</v>
      </c>
      <c r="B19" s="243">
        <v>598.29999999999995</v>
      </c>
      <c r="C19" s="243">
        <v>589</v>
      </c>
      <c r="D19" s="243">
        <v>583.5</v>
      </c>
      <c r="E19" s="243">
        <v>585.9</v>
      </c>
      <c r="F19" s="243">
        <v>584.79999999999995</v>
      </c>
      <c r="G19" s="243">
        <v>600.1</v>
      </c>
      <c r="H19" s="243">
        <v>598.1</v>
      </c>
      <c r="I19" s="243">
        <v>602.29999999999995</v>
      </c>
      <c r="J19" s="243">
        <v>594.5</v>
      </c>
      <c r="K19" s="243">
        <v>592.5</v>
      </c>
      <c r="L19" s="243">
        <v>605.6</v>
      </c>
      <c r="M19" s="243">
        <v>602.20000000000005</v>
      </c>
      <c r="N19" s="243">
        <v>592.5</v>
      </c>
      <c r="O19" s="243">
        <v>590.1</v>
      </c>
      <c r="P19" s="243">
        <v>596.9</v>
      </c>
      <c r="Q19" s="243">
        <v>581.6</v>
      </c>
      <c r="R19" s="243">
        <v>592.20000000000005</v>
      </c>
      <c r="S19" s="243">
        <v>607.1</v>
      </c>
      <c r="T19" s="243">
        <v>616.9</v>
      </c>
      <c r="U19" s="243"/>
      <c r="V19" s="161"/>
      <c r="W19" s="161"/>
      <c r="X19" s="161"/>
      <c r="Y19" s="161"/>
      <c r="Z19" s="161"/>
    </row>
    <row r="20" spans="1:26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</row>
    <row r="21" spans="1:26">
      <c r="A21" s="249" t="s">
        <v>306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161"/>
      <c r="W21" s="161"/>
      <c r="X21" s="161"/>
      <c r="Y21" s="161"/>
      <c r="Z21" s="161"/>
    </row>
    <row r="22" spans="1:26">
      <c r="A22" s="243" t="s">
        <v>174</v>
      </c>
      <c r="B22" s="243">
        <v>482.8</v>
      </c>
      <c r="C22" s="243">
        <v>483.7</v>
      </c>
      <c r="D22" s="243">
        <v>484.9</v>
      </c>
      <c r="E22" s="243">
        <v>484.3</v>
      </c>
      <c r="F22" s="243">
        <v>487.3</v>
      </c>
      <c r="G22" s="243">
        <v>486.2</v>
      </c>
      <c r="H22" s="243">
        <v>491.1</v>
      </c>
      <c r="I22" s="243">
        <v>496.5</v>
      </c>
      <c r="J22" s="243">
        <v>493.9</v>
      </c>
      <c r="K22" s="243">
        <v>496.9</v>
      </c>
      <c r="L22" s="243">
        <v>504.3</v>
      </c>
      <c r="M22" s="243">
        <v>500.9</v>
      </c>
      <c r="N22" s="243">
        <v>500.7</v>
      </c>
      <c r="O22" s="243">
        <v>499.7</v>
      </c>
      <c r="P22" s="243">
        <v>499.9</v>
      </c>
      <c r="Q22" s="243">
        <v>494.4</v>
      </c>
      <c r="R22" s="243">
        <v>495.4</v>
      </c>
      <c r="S22" s="243">
        <v>492.9</v>
      </c>
      <c r="T22" s="243">
        <v>490.4</v>
      </c>
      <c r="U22" s="243"/>
      <c r="V22" s="161"/>
      <c r="W22" s="161"/>
      <c r="X22" s="161"/>
      <c r="Y22" s="161"/>
      <c r="Z22" s="161"/>
    </row>
    <row r="23" spans="1:26">
      <c r="A23" s="243" t="s">
        <v>175</v>
      </c>
      <c r="B23" s="243">
        <v>222.3</v>
      </c>
      <c r="C23" s="243">
        <v>222.6</v>
      </c>
      <c r="D23" s="243">
        <v>224.6</v>
      </c>
      <c r="E23" s="243">
        <v>225.1</v>
      </c>
      <c r="F23" s="243">
        <v>227.9</v>
      </c>
      <c r="G23" s="243">
        <v>226.9</v>
      </c>
      <c r="H23" s="243">
        <v>231.7</v>
      </c>
      <c r="I23" s="243">
        <v>237.1</v>
      </c>
      <c r="J23" s="243">
        <v>235.2</v>
      </c>
      <c r="K23" s="243">
        <v>238.6</v>
      </c>
      <c r="L23" s="243">
        <v>243.4</v>
      </c>
      <c r="M23" s="243">
        <v>239</v>
      </c>
      <c r="N23" s="243">
        <v>239.7</v>
      </c>
      <c r="O23" s="243">
        <v>237.5</v>
      </c>
      <c r="P23" s="243">
        <v>237.8</v>
      </c>
      <c r="Q23" s="243">
        <v>258.7</v>
      </c>
      <c r="R23" s="243">
        <v>236.4</v>
      </c>
      <c r="S23" s="243">
        <v>234.5</v>
      </c>
      <c r="T23" s="243"/>
      <c r="U23" s="243"/>
    </row>
    <row r="24" spans="1:26">
      <c r="A24" s="243" t="s">
        <v>176</v>
      </c>
      <c r="B24" s="243">
        <v>260.2</v>
      </c>
      <c r="C24" s="243">
        <v>260.8</v>
      </c>
      <c r="D24" s="243">
        <v>260</v>
      </c>
      <c r="E24" s="243">
        <v>258.89999999999998</v>
      </c>
      <c r="F24" s="243">
        <v>257.8</v>
      </c>
      <c r="G24" s="243">
        <v>258.89999999999998</v>
      </c>
      <c r="H24" s="243">
        <v>259.2</v>
      </c>
      <c r="I24" s="243">
        <v>259.10000000000002</v>
      </c>
      <c r="J24" s="243">
        <v>258.5</v>
      </c>
      <c r="K24" s="243">
        <v>258.3</v>
      </c>
      <c r="L24" s="243">
        <v>260.8</v>
      </c>
      <c r="M24" s="243">
        <v>261.8</v>
      </c>
      <c r="N24" s="248">
        <v>261</v>
      </c>
      <c r="O24" s="243">
        <v>261.89999999999998</v>
      </c>
      <c r="P24" s="243">
        <v>262.10000000000002</v>
      </c>
      <c r="Q24" s="243">
        <v>235.7</v>
      </c>
      <c r="R24" s="243">
        <v>259</v>
      </c>
      <c r="S24" s="243">
        <v>258.39999999999998</v>
      </c>
      <c r="T24" s="243"/>
      <c r="U24" s="243"/>
    </row>
    <row r="25" spans="1:26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</row>
    <row r="26" spans="1:26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6">
      <c r="A27" s="249" t="s">
        <v>307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</row>
    <row r="28" spans="1:26">
      <c r="A28" s="263" t="s">
        <v>177</v>
      </c>
      <c r="B28" s="243">
        <v>24.8</v>
      </c>
      <c r="C28" s="243">
        <v>24.3</v>
      </c>
      <c r="D28" s="243">
        <v>27.3</v>
      </c>
      <c r="E28" s="243">
        <v>27.5</v>
      </c>
      <c r="F28" s="243">
        <v>34.9</v>
      </c>
      <c r="G28" s="243">
        <v>27</v>
      </c>
      <c r="H28" s="243">
        <v>32.1</v>
      </c>
      <c r="I28" s="243">
        <v>32.700000000000003</v>
      </c>
      <c r="J28" s="243">
        <v>26.4</v>
      </c>
      <c r="K28" s="243">
        <v>29.4</v>
      </c>
      <c r="L28" s="243">
        <v>29</v>
      </c>
      <c r="M28" s="243">
        <v>32.4</v>
      </c>
      <c r="N28" s="243">
        <v>27.1</v>
      </c>
      <c r="O28" s="243">
        <v>24.8</v>
      </c>
      <c r="P28" s="243">
        <v>26</v>
      </c>
      <c r="Q28" s="243">
        <v>23.5</v>
      </c>
      <c r="R28" s="243">
        <v>35</v>
      </c>
      <c r="S28" s="243">
        <v>31.9</v>
      </c>
      <c r="T28" s="243"/>
      <c r="U28" s="243"/>
    </row>
    <row r="29" spans="1:26">
      <c r="A29" s="264" t="s">
        <v>178</v>
      </c>
      <c r="B29" s="243">
        <v>22.7</v>
      </c>
      <c r="C29" s="243">
        <v>21.8</v>
      </c>
      <c r="D29" s="243">
        <v>24.1</v>
      </c>
      <c r="E29" s="243">
        <v>24.1</v>
      </c>
      <c r="F29" s="243">
        <v>30.9</v>
      </c>
      <c r="G29" s="243">
        <v>24</v>
      </c>
      <c r="H29" s="243">
        <v>29.9</v>
      </c>
      <c r="I29" s="243">
        <v>30.3</v>
      </c>
      <c r="J29" s="243">
        <v>24.6</v>
      </c>
      <c r="K29" s="243">
        <v>27.5</v>
      </c>
      <c r="L29" s="243">
        <v>27.1</v>
      </c>
      <c r="M29" s="243">
        <v>30.2</v>
      </c>
      <c r="N29" s="243">
        <v>24.3</v>
      </c>
      <c r="O29" s="243">
        <v>22.8</v>
      </c>
      <c r="P29" s="243">
        <v>23.5</v>
      </c>
      <c r="Q29" s="243">
        <v>20.5</v>
      </c>
      <c r="R29" s="243">
        <v>32.200000000000003</v>
      </c>
      <c r="S29" s="243">
        <v>28.8</v>
      </c>
      <c r="T29" s="243"/>
      <c r="U29" s="243"/>
    </row>
    <row r="30" spans="1:26">
      <c r="A30" s="264" t="s">
        <v>179</v>
      </c>
      <c r="B30" s="243">
        <v>1.7</v>
      </c>
      <c r="C30" s="243">
        <v>1.5</v>
      </c>
      <c r="D30" s="243">
        <v>2.2000000000000002</v>
      </c>
      <c r="E30" s="243">
        <v>2.4</v>
      </c>
      <c r="F30" s="243">
        <v>2.8</v>
      </c>
      <c r="G30" s="243">
        <v>2.2999999999999998</v>
      </c>
      <c r="H30" s="243">
        <v>2.1</v>
      </c>
      <c r="I30" s="243">
        <v>2.1</v>
      </c>
      <c r="J30" s="243">
        <v>1.5</v>
      </c>
      <c r="K30" s="243">
        <v>1.4</v>
      </c>
      <c r="L30" s="243">
        <v>1.7</v>
      </c>
      <c r="M30" s="243">
        <v>1.7</v>
      </c>
      <c r="N30" s="243">
        <v>1.9</v>
      </c>
      <c r="O30" s="243">
        <v>1.6</v>
      </c>
      <c r="P30" s="243">
        <v>2</v>
      </c>
      <c r="Q30" s="243">
        <v>2.5</v>
      </c>
      <c r="R30" s="243">
        <v>2.9</v>
      </c>
      <c r="S30" s="243">
        <v>2.9</v>
      </c>
      <c r="T30" s="243"/>
      <c r="U30" s="243"/>
    </row>
    <row r="31" spans="1:26">
      <c r="A31" s="264" t="s">
        <v>180</v>
      </c>
      <c r="B31" s="243">
        <v>0.4</v>
      </c>
      <c r="C31" s="243">
        <v>0.6</v>
      </c>
      <c r="D31" s="248">
        <v>1</v>
      </c>
      <c r="E31" s="243">
        <v>0.8</v>
      </c>
      <c r="F31" s="243">
        <v>1</v>
      </c>
      <c r="G31" s="243">
        <v>0.6</v>
      </c>
      <c r="H31" s="243">
        <v>0.1</v>
      </c>
      <c r="I31" s="243">
        <v>0.1</v>
      </c>
      <c r="J31" s="243">
        <v>0.3</v>
      </c>
      <c r="K31" s="243">
        <v>0.3</v>
      </c>
      <c r="L31" s="243">
        <v>0.2</v>
      </c>
      <c r="M31" s="243">
        <v>0.4</v>
      </c>
      <c r="N31" s="243">
        <v>0.8</v>
      </c>
      <c r="O31" s="243">
        <v>0.6</v>
      </c>
      <c r="P31" s="243">
        <v>0.5</v>
      </c>
      <c r="Q31" s="243">
        <v>0.4</v>
      </c>
      <c r="R31" s="243">
        <v>0.1</v>
      </c>
      <c r="S31" s="243">
        <v>0.1</v>
      </c>
      <c r="T31" s="243"/>
      <c r="U31" s="243"/>
    </row>
    <row r="32" spans="1:26">
      <c r="A32" s="264" t="s">
        <v>181</v>
      </c>
      <c r="B32" s="243">
        <v>0.1</v>
      </c>
      <c r="C32" s="243">
        <v>0.3</v>
      </c>
      <c r="D32" s="243">
        <v>0.1</v>
      </c>
      <c r="E32" s="243">
        <v>0.2</v>
      </c>
      <c r="F32" s="243">
        <v>0.1</v>
      </c>
      <c r="G32" s="243">
        <v>0.1</v>
      </c>
      <c r="H32" s="243">
        <v>0.1</v>
      </c>
      <c r="I32" s="243">
        <v>0.2</v>
      </c>
      <c r="J32" s="243">
        <v>0.1</v>
      </c>
      <c r="K32" s="243">
        <v>0.2</v>
      </c>
      <c r="L32" s="243">
        <v>0.1</v>
      </c>
      <c r="M32" s="243">
        <v>0.1</v>
      </c>
      <c r="N32" s="243">
        <v>0.1</v>
      </c>
      <c r="O32" s="243">
        <v>0.1</v>
      </c>
      <c r="P32" s="243">
        <v>0.1</v>
      </c>
      <c r="Q32" s="243">
        <v>0.1</v>
      </c>
      <c r="R32" s="243">
        <v>0.1</v>
      </c>
      <c r="S32" s="243">
        <v>0.1</v>
      </c>
      <c r="T32" s="243"/>
      <c r="U32" s="243"/>
    </row>
    <row r="33" spans="1:21" s="161" customFormat="1">
      <c r="A33" s="264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</row>
    <row r="34" spans="1:21" s="161" customFormat="1">
      <c r="A34" s="263" t="s">
        <v>308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</row>
    <row r="35" spans="1:21" s="161" customFormat="1">
      <c r="A35" s="264" t="s">
        <v>157</v>
      </c>
      <c r="B35" s="243">
        <v>21.2</v>
      </c>
      <c r="C35" s="243">
        <v>17.5</v>
      </c>
      <c r="D35" s="243">
        <v>33.299999999999997</v>
      </c>
      <c r="E35" s="243">
        <v>24.1</v>
      </c>
      <c r="F35" s="243">
        <v>31.5</v>
      </c>
      <c r="G35" s="243">
        <v>59</v>
      </c>
      <c r="H35" s="243">
        <v>19.5</v>
      </c>
      <c r="I35" s="243">
        <v>22.9</v>
      </c>
      <c r="J35" s="243">
        <v>18.7</v>
      </c>
      <c r="K35" s="243">
        <v>43.2</v>
      </c>
      <c r="L35" s="243">
        <v>23.5</v>
      </c>
      <c r="M35" s="243">
        <v>23</v>
      </c>
      <c r="N35" s="243">
        <v>23.5</v>
      </c>
      <c r="O35" s="243">
        <v>26.1</v>
      </c>
      <c r="P35" s="243">
        <v>33.200000000000003</v>
      </c>
      <c r="Q35" s="243">
        <v>63.7</v>
      </c>
      <c r="R35" s="243">
        <v>36.1</v>
      </c>
      <c r="S35" s="243"/>
      <c r="T35" s="243"/>
      <c r="U35" s="243"/>
    </row>
    <row r="36" spans="1:21" s="161" customFormat="1">
      <c r="A36" s="264" t="s">
        <v>309</v>
      </c>
      <c r="B36" s="243">
        <v>19.7</v>
      </c>
      <c r="C36" s="243">
        <v>16</v>
      </c>
      <c r="D36" s="243">
        <v>19.7</v>
      </c>
      <c r="E36" s="243">
        <v>20.2</v>
      </c>
      <c r="F36" s="243">
        <v>26.1</v>
      </c>
      <c r="G36" s="243">
        <v>24.2</v>
      </c>
      <c r="H36" s="243">
        <v>17.399999999999999</v>
      </c>
      <c r="I36" s="243">
        <v>18.350000000000001</v>
      </c>
      <c r="J36" s="243">
        <v>16.93</v>
      </c>
      <c r="K36" s="243">
        <v>24.46</v>
      </c>
      <c r="L36" s="243">
        <v>21.42</v>
      </c>
      <c r="M36" s="243">
        <v>20.3</v>
      </c>
      <c r="N36" s="243">
        <v>21.5</v>
      </c>
      <c r="O36" s="243">
        <v>13.8</v>
      </c>
      <c r="P36" s="243">
        <v>20.7</v>
      </c>
      <c r="Q36" s="243">
        <v>21.9</v>
      </c>
      <c r="R36" s="243">
        <v>19</v>
      </c>
      <c r="S36" s="243">
        <v>22.9</v>
      </c>
      <c r="T36" s="243">
        <v>16.3</v>
      </c>
      <c r="U36" s="243"/>
    </row>
    <row r="37" spans="1:21" s="161" customFormat="1">
      <c r="A37" s="269" t="s">
        <v>182</v>
      </c>
      <c r="B37" s="243">
        <v>18.3</v>
      </c>
      <c r="C37" s="243">
        <v>19.399999999999999</v>
      </c>
      <c r="D37" s="243">
        <v>35.6</v>
      </c>
      <c r="E37" s="243">
        <v>23.4</v>
      </c>
      <c r="F37" s="243">
        <v>30.1</v>
      </c>
      <c r="G37" s="243">
        <v>44.2</v>
      </c>
      <c r="H37" s="243">
        <v>17.2</v>
      </c>
      <c r="I37" s="243">
        <v>25.1</v>
      </c>
      <c r="J37" s="243">
        <v>25.3</v>
      </c>
      <c r="K37" s="243">
        <v>28.8</v>
      </c>
      <c r="L37" s="243">
        <v>22.7</v>
      </c>
      <c r="M37" s="243">
        <v>29.5</v>
      </c>
      <c r="N37" s="243">
        <v>22.2</v>
      </c>
      <c r="O37" s="243">
        <v>22</v>
      </c>
      <c r="P37" s="243">
        <v>35.5</v>
      </c>
      <c r="Q37" s="243">
        <v>21.3</v>
      </c>
      <c r="R37" s="243">
        <v>30.5</v>
      </c>
      <c r="S37" s="243">
        <v>47.7</v>
      </c>
      <c r="T37" s="243">
        <v>28.5</v>
      </c>
      <c r="U37" s="243"/>
    </row>
    <row r="38" spans="1:2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</row>
    <row r="39" spans="1:21">
      <c r="A39" s="270" t="s">
        <v>310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</row>
    <row r="40" spans="1:21" s="86" customFormat="1">
      <c r="A40" s="264" t="s">
        <v>183</v>
      </c>
      <c r="B40" s="243">
        <v>4372</v>
      </c>
      <c r="C40" s="243">
        <v>2709</v>
      </c>
      <c r="D40" s="243">
        <v>3109</v>
      </c>
      <c r="E40" s="243">
        <v>3574</v>
      </c>
      <c r="F40" s="243">
        <v>5166</v>
      </c>
      <c r="G40" s="243">
        <v>6647</v>
      </c>
      <c r="H40" s="243">
        <v>8121</v>
      </c>
      <c r="I40" s="243">
        <v>7890</v>
      </c>
      <c r="J40" s="243">
        <v>6811</v>
      </c>
      <c r="K40" s="243"/>
      <c r="L40" s="243"/>
      <c r="M40" s="243"/>
      <c r="N40" s="243">
        <v>4665</v>
      </c>
      <c r="O40" s="243">
        <v>3008</v>
      </c>
      <c r="P40" s="243">
        <v>1259</v>
      </c>
      <c r="Q40" s="243"/>
      <c r="R40" s="243"/>
      <c r="S40" s="243"/>
      <c r="T40" s="243"/>
      <c r="U40" s="243"/>
    </row>
    <row r="41" spans="1:21" s="86" customFormat="1">
      <c r="A41" s="266" t="s">
        <v>184</v>
      </c>
      <c r="B41" s="243">
        <v>313</v>
      </c>
      <c r="C41" s="243">
        <v>3448</v>
      </c>
      <c r="D41" s="243">
        <v>5570</v>
      </c>
      <c r="E41" s="243">
        <v>3508</v>
      </c>
      <c r="F41" s="243">
        <v>1506</v>
      </c>
      <c r="G41" s="243">
        <v>1798</v>
      </c>
      <c r="H41" s="243"/>
      <c r="I41" s="243"/>
      <c r="J41" s="243">
        <v>636</v>
      </c>
      <c r="K41" s="243"/>
      <c r="L41" s="243"/>
      <c r="M41" s="243"/>
      <c r="N41" s="243">
        <v>852</v>
      </c>
      <c r="O41" s="243">
        <v>1678</v>
      </c>
      <c r="P41" s="243">
        <v>0</v>
      </c>
      <c r="Q41" s="243"/>
      <c r="R41" s="243"/>
      <c r="S41" s="243"/>
      <c r="T41" s="243"/>
      <c r="U41" s="243"/>
    </row>
    <row r="42" spans="1:21" s="161" customFormat="1">
      <c r="A42" s="266" t="s">
        <v>185</v>
      </c>
      <c r="B42" s="243">
        <v>3</v>
      </c>
      <c r="C42" s="243"/>
      <c r="D42" s="243">
        <v>7</v>
      </c>
      <c r="E42" s="243">
        <v>13</v>
      </c>
      <c r="F42" s="243">
        <v>128</v>
      </c>
      <c r="G42" s="243">
        <v>489</v>
      </c>
      <c r="H42" s="243">
        <v>194</v>
      </c>
      <c r="I42" s="243">
        <v>288</v>
      </c>
      <c r="J42" s="243">
        <v>382</v>
      </c>
      <c r="K42" s="243"/>
      <c r="L42" s="243"/>
      <c r="M42" s="243"/>
      <c r="N42" s="243"/>
      <c r="O42" s="243">
        <v>6</v>
      </c>
      <c r="P42" s="243">
        <v>0</v>
      </c>
      <c r="Q42" s="243"/>
      <c r="R42" s="243"/>
      <c r="S42" s="243"/>
      <c r="T42" s="243"/>
      <c r="U42" s="243"/>
    </row>
    <row r="43" spans="1:21" s="86" customFormat="1">
      <c r="A43" s="264" t="s">
        <v>108</v>
      </c>
      <c r="B43" s="243">
        <f>B40+B41+B42</f>
        <v>4688</v>
      </c>
      <c r="C43" s="243">
        <f t="shared" ref="C43:M43" si="1">C40+C41+C42</f>
        <v>6157</v>
      </c>
      <c r="D43" s="243">
        <f t="shared" si="1"/>
        <v>8686</v>
      </c>
      <c r="E43" s="243">
        <f t="shared" si="1"/>
        <v>7095</v>
      </c>
      <c r="F43" s="243">
        <f t="shared" si="1"/>
        <v>6800</v>
      </c>
      <c r="G43" s="243">
        <f t="shared" si="1"/>
        <v>8934</v>
      </c>
      <c r="H43" s="243">
        <f t="shared" si="1"/>
        <v>8315</v>
      </c>
      <c r="I43" s="243">
        <f t="shared" si="1"/>
        <v>8178</v>
      </c>
      <c r="J43" s="243">
        <f t="shared" si="1"/>
        <v>7829</v>
      </c>
      <c r="K43" s="243">
        <f t="shared" si="1"/>
        <v>0</v>
      </c>
      <c r="L43" s="243">
        <f t="shared" si="1"/>
        <v>0</v>
      </c>
      <c r="M43" s="243">
        <f t="shared" si="1"/>
        <v>0</v>
      </c>
      <c r="N43" s="243">
        <f t="shared" ref="N43" si="2">N40+N41+N42</f>
        <v>5517</v>
      </c>
      <c r="O43" s="243">
        <f t="shared" ref="O43" si="3">O40+O41+O42</f>
        <v>4692</v>
      </c>
      <c r="P43" s="243">
        <f t="shared" ref="P43" si="4">P40+P41+P42</f>
        <v>1259</v>
      </c>
      <c r="Q43" s="243">
        <f t="shared" ref="Q43" si="5">Q40+Q41+Q42</f>
        <v>0</v>
      </c>
      <c r="R43" s="243"/>
      <c r="S43" s="243"/>
      <c r="T43" s="243"/>
      <c r="U43" s="243"/>
    </row>
    <row r="44" spans="1:21" s="161" customFormat="1">
      <c r="A44" s="264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</row>
    <row r="45" spans="1:21">
      <c r="A45" s="243"/>
      <c r="B45" s="249" t="s">
        <v>148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</row>
    <row r="46" spans="1:21">
      <c r="A46" s="243"/>
      <c r="B46" s="249">
        <v>2016</v>
      </c>
      <c r="C46" s="249"/>
      <c r="D46" s="249"/>
      <c r="E46" s="249"/>
      <c r="F46" s="249">
        <v>2017</v>
      </c>
      <c r="G46" s="249"/>
      <c r="H46" s="249"/>
      <c r="I46" s="249"/>
      <c r="J46" s="249">
        <v>2018</v>
      </c>
      <c r="K46" s="249"/>
      <c r="L46" s="249"/>
      <c r="M46" s="249"/>
      <c r="N46" s="249">
        <v>2019</v>
      </c>
      <c r="O46" s="249"/>
      <c r="P46" s="249"/>
      <c r="Q46" s="249"/>
      <c r="R46" s="249">
        <v>2020</v>
      </c>
      <c r="S46" s="243"/>
      <c r="T46" s="243"/>
      <c r="U46" s="243"/>
    </row>
    <row r="47" spans="1:21">
      <c r="A47" s="243"/>
      <c r="B47" s="249" t="s">
        <v>39</v>
      </c>
      <c r="C47" s="249" t="s">
        <v>40</v>
      </c>
      <c r="D47" s="249" t="s">
        <v>41</v>
      </c>
      <c r="E47" s="249" t="s">
        <v>42</v>
      </c>
      <c r="F47" s="249" t="s">
        <v>39</v>
      </c>
      <c r="G47" s="249" t="s">
        <v>40</v>
      </c>
      <c r="H47" s="249" t="s">
        <v>41</v>
      </c>
      <c r="I47" s="249" t="s">
        <v>42</v>
      </c>
      <c r="J47" s="249" t="s">
        <v>39</v>
      </c>
      <c r="K47" s="249" t="s">
        <v>40</v>
      </c>
      <c r="L47" s="249" t="s">
        <v>41</v>
      </c>
      <c r="M47" s="249" t="s">
        <v>42</v>
      </c>
      <c r="N47" s="249" t="s">
        <v>39</v>
      </c>
      <c r="O47" s="249" t="s">
        <v>40</v>
      </c>
      <c r="P47" s="249" t="s">
        <v>41</v>
      </c>
      <c r="Q47" s="249" t="s">
        <v>42</v>
      </c>
      <c r="R47" s="249" t="s">
        <v>39</v>
      </c>
      <c r="S47" s="249" t="s">
        <v>186</v>
      </c>
      <c r="T47" s="243"/>
      <c r="U47" s="243"/>
    </row>
    <row r="48" spans="1:2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</row>
    <row r="49" spans="1:22">
      <c r="A49" s="249" t="s">
        <v>311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t="s">
        <v>36</v>
      </c>
    </row>
    <row r="50" spans="1:22">
      <c r="A50" s="264" t="s">
        <v>187</v>
      </c>
      <c r="B50" s="243">
        <v>16407</v>
      </c>
      <c r="C50" s="243">
        <v>21439</v>
      </c>
      <c r="D50" s="243">
        <v>29397</v>
      </c>
      <c r="E50" s="243">
        <v>28621</v>
      </c>
      <c r="F50" s="243">
        <v>23227</v>
      </c>
      <c r="G50" s="243">
        <v>27518</v>
      </c>
      <c r="H50" s="243">
        <v>35761</v>
      </c>
      <c r="I50" s="243">
        <v>26949</v>
      </c>
      <c r="J50" s="243">
        <v>23034</v>
      </c>
      <c r="K50" s="243">
        <v>25478</v>
      </c>
      <c r="L50" s="243">
        <v>35586</v>
      </c>
      <c r="M50" s="243">
        <v>34033</v>
      </c>
      <c r="N50" s="243">
        <v>27745</v>
      </c>
      <c r="O50" s="243">
        <v>32022</v>
      </c>
      <c r="P50" s="243">
        <v>40602</v>
      </c>
      <c r="Q50" s="243">
        <v>35001</v>
      </c>
      <c r="R50" s="243"/>
      <c r="S50" s="243"/>
      <c r="T50" s="243"/>
      <c r="U50" s="243"/>
    </row>
    <row r="51" spans="1:22">
      <c r="A51" s="264" t="s">
        <v>188</v>
      </c>
      <c r="B51" s="243">
        <v>6885</v>
      </c>
      <c r="C51" s="243">
        <v>5474</v>
      </c>
      <c r="D51" s="243">
        <v>1394</v>
      </c>
      <c r="E51" s="243">
        <v>11961</v>
      </c>
      <c r="F51" s="243">
        <v>9668</v>
      </c>
      <c r="G51" s="243">
        <v>3376</v>
      </c>
      <c r="H51" s="243">
        <v>5073</v>
      </c>
      <c r="I51" s="243">
        <v>3602</v>
      </c>
      <c r="J51" s="243">
        <v>7928</v>
      </c>
      <c r="K51" s="243">
        <v>6289</v>
      </c>
      <c r="L51" s="243">
        <v>1861</v>
      </c>
      <c r="M51" s="243">
        <v>5630</v>
      </c>
      <c r="N51" s="243">
        <v>9331</v>
      </c>
      <c r="O51" s="243">
        <v>5933</v>
      </c>
      <c r="P51" s="243">
        <v>636</v>
      </c>
      <c r="Q51" s="243">
        <v>7888</v>
      </c>
      <c r="R51" s="243"/>
      <c r="S51" s="243"/>
      <c r="T51" s="243"/>
      <c r="U51" s="243"/>
    </row>
    <row r="52" spans="1:22">
      <c r="A52" s="264" t="s">
        <v>189</v>
      </c>
      <c r="B52" s="243">
        <v>10159</v>
      </c>
      <c r="C52" s="243">
        <v>16032</v>
      </c>
      <c r="D52" s="243">
        <v>18028</v>
      </c>
      <c r="E52" s="243">
        <v>16729</v>
      </c>
      <c r="F52" s="243">
        <v>8865</v>
      </c>
      <c r="G52" s="243">
        <v>16237</v>
      </c>
      <c r="H52" s="243">
        <v>20714</v>
      </c>
      <c r="I52" s="243">
        <v>19034</v>
      </c>
      <c r="J52" s="243">
        <v>9486</v>
      </c>
      <c r="K52" s="243">
        <v>12737</v>
      </c>
      <c r="L52" s="243">
        <v>18609</v>
      </c>
      <c r="M52" s="243">
        <v>14773</v>
      </c>
      <c r="N52" s="243">
        <v>10200</v>
      </c>
      <c r="O52" s="243">
        <v>16055</v>
      </c>
      <c r="P52" s="243">
        <v>23686</v>
      </c>
      <c r="Q52" s="243">
        <v>18793</v>
      </c>
      <c r="R52" s="243"/>
      <c r="S52" s="243"/>
      <c r="T52" s="243"/>
      <c r="U52" s="243"/>
    </row>
    <row r="53" spans="1:22" s="161" customFormat="1">
      <c r="A53" s="264" t="s">
        <v>190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>
        <v>10190</v>
      </c>
      <c r="O53" s="243">
        <v>15387</v>
      </c>
      <c r="P53" s="243">
        <v>22822</v>
      </c>
      <c r="Q53" s="243">
        <v>26681</v>
      </c>
      <c r="R53" s="243">
        <v>8932</v>
      </c>
      <c r="S53" s="243"/>
      <c r="T53" s="243"/>
      <c r="U53" s="243"/>
    </row>
    <row r="54" spans="1:22">
      <c r="A54" s="265" t="s">
        <v>363</v>
      </c>
      <c r="B54" s="243">
        <v>17044</v>
      </c>
      <c r="C54" s="243">
        <v>21506</v>
      </c>
      <c r="D54" s="243">
        <v>19422</v>
      </c>
      <c r="E54" s="243">
        <v>28690</v>
      </c>
      <c r="F54" s="243">
        <v>18533</v>
      </c>
      <c r="G54" s="243">
        <v>19613</v>
      </c>
      <c r="H54" s="243">
        <v>25787</v>
      </c>
      <c r="I54" s="243">
        <v>22636</v>
      </c>
      <c r="J54" s="243">
        <v>17414</v>
      </c>
      <c r="K54" s="243">
        <v>19026</v>
      </c>
      <c r="L54" s="243">
        <v>20470</v>
      </c>
      <c r="M54" s="243">
        <v>20403</v>
      </c>
      <c r="N54" s="243">
        <v>19531</v>
      </c>
      <c r="O54" s="243">
        <v>21988</v>
      </c>
      <c r="P54" s="243">
        <v>24322</v>
      </c>
      <c r="Q54" s="243">
        <v>26681</v>
      </c>
      <c r="R54" s="243"/>
      <c r="S54" s="243"/>
      <c r="T54" s="243"/>
      <c r="U54" s="243"/>
    </row>
    <row r="55" spans="1:22">
      <c r="B55" s="243"/>
      <c r="C55" s="243"/>
      <c r="D55" s="243"/>
      <c r="E55" s="243"/>
      <c r="F55" s="243"/>
      <c r="G55" s="243"/>
      <c r="H55" s="243"/>
      <c r="I55" s="243"/>
      <c r="J55" s="261"/>
      <c r="K55" s="243"/>
      <c r="L55" s="243"/>
      <c r="M55" s="243"/>
      <c r="N55" s="243">
        <v>19521</v>
      </c>
      <c r="O55" s="243"/>
      <c r="P55" s="243"/>
      <c r="Q55" s="243">
        <v>26164</v>
      </c>
      <c r="R55" s="243">
        <v>8932</v>
      </c>
      <c r="S55" s="243"/>
      <c r="T55" s="243"/>
      <c r="U55" s="243"/>
    </row>
    <row r="56" spans="1:22" s="161" customFormat="1">
      <c r="A56" s="264"/>
      <c r="B56" s="243"/>
      <c r="C56" s="243"/>
      <c r="D56" s="243"/>
      <c r="E56" s="243"/>
      <c r="F56" s="243"/>
      <c r="G56" s="243"/>
      <c r="H56" s="243"/>
      <c r="I56" s="243"/>
      <c r="J56" s="261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</row>
    <row r="57" spans="1:22" s="87" customFormat="1">
      <c r="A57" s="265" t="s">
        <v>364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9"/>
      <c r="S57" s="249"/>
      <c r="T57" s="249"/>
      <c r="U57" s="249"/>
    </row>
    <row r="58" spans="1:22" s="161" customFormat="1">
      <c r="A58" s="264" t="s">
        <v>157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>
        <v>55.400000000000006</v>
      </c>
      <c r="O58" s="248">
        <v>70.5</v>
      </c>
      <c r="P58" s="248">
        <v>52.68</v>
      </c>
      <c r="Q58" s="248">
        <v>66.180000000000007</v>
      </c>
      <c r="R58" s="243">
        <v>56</v>
      </c>
      <c r="S58" s="243">
        <v>63.8</v>
      </c>
      <c r="T58" s="243"/>
      <c r="U58" s="243"/>
    </row>
    <row r="59" spans="1:22" s="161" customFormat="1">
      <c r="A59" s="264" t="s">
        <v>158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>
        <v>73.300000000000011</v>
      </c>
      <c r="O59" s="248">
        <v>97.7</v>
      </c>
      <c r="P59" s="248">
        <v>67.599999999999994</v>
      </c>
      <c r="Q59" s="248">
        <v>81</v>
      </c>
      <c r="R59" s="243">
        <v>79.7</v>
      </c>
      <c r="S59" s="243">
        <v>99.5</v>
      </c>
      <c r="T59" s="243"/>
      <c r="U59" s="243"/>
    </row>
    <row r="60" spans="1:22">
      <c r="A60" s="264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3"/>
      <c r="S60" s="243"/>
      <c r="T60" s="243"/>
      <c r="U60" s="243"/>
    </row>
    <row r="61" spans="1:22">
      <c r="A61" s="265" t="s">
        <v>365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3"/>
      <c r="M61" s="248">
        <v>90.4</v>
      </c>
      <c r="N61" s="248">
        <v>76.400000000000006</v>
      </c>
      <c r="O61" s="248">
        <v>89.4</v>
      </c>
      <c r="P61" s="243">
        <v>91.200000000000017</v>
      </c>
      <c r="Q61" s="248">
        <v>90.8</v>
      </c>
      <c r="R61" s="248">
        <v>77.900000000000006</v>
      </c>
      <c r="S61" s="243">
        <v>90.4</v>
      </c>
      <c r="T61" s="243"/>
      <c r="U61" s="243"/>
    </row>
    <row r="62" spans="1:22">
      <c r="A62" s="243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3"/>
      <c r="S62" s="243"/>
      <c r="T62" s="243"/>
      <c r="U62" s="243"/>
    </row>
    <row r="63" spans="1:22" s="161" customFormat="1">
      <c r="A63" s="249" t="s">
        <v>366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3"/>
      <c r="S63" s="243"/>
      <c r="T63" s="243"/>
      <c r="U63" s="243"/>
    </row>
    <row r="64" spans="1:22">
      <c r="A64" s="266" t="s">
        <v>191</v>
      </c>
      <c r="B64" s="243"/>
      <c r="C64" s="243"/>
      <c r="D64" s="243"/>
      <c r="E64" s="243"/>
      <c r="F64" s="261"/>
      <c r="G64" s="261"/>
      <c r="H64" s="261"/>
      <c r="I64" s="261"/>
      <c r="J64" s="261"/>
      <c r="K64" s="261"/>
      <c r="L64" s="243"/>
      <c r="M64" s="248">
        <v>7.3</v>
      </c>
      <c r="N64" s="248">
        <v>7.0203270900000021</v>
      </c>
      <c r="O64" s="248">
        <v>11.835729070000001</v>
      </c>
      <c r="P64" s="248">
        <v>13.122338909999998</v>
      </c>
      <c r="Q64" s="248">
        <v>14.390322940000004</v>
      </c>
      <c r="R64" s="248">
        <v>9.6385959999999997</v>
      </c>
      <c r="S64" s="267">
        <v>3.8778589999999999</v>
      </c>
      <c r="T64" s="243"/>
      <c r="U64" s="243"/>
    </row>
    <row r="65" spans="1:21">
      <c r="A65" s="266" t="s">
        <v>135</v>
      </c>
      <c r="B65" s="243"/>
      <c r="C65" s="243"/>
      <c r="D65" s="243"/>
      <c r="E65" s="243"/>
      <c r="F65" s="261"/>
      <c r="G65" s="261"/>
      <c r="H65" s="261"/>
      <c r="I65" s="261"/>
      <c r="J65" s="261"/>
      <c r="K65" s="261"/>
      <c r="L65" s="243"/>
      <c r="M65" s="267">
        <v>112.7</v>
      </c>
      <c r="N65" s="248">
        <v>140.19417935930002</v>
      </c>
      <c r="O65" s="248">
        <v>158.91996200930058</v>
      </c>
      <c r="P65" s="248">
        <v>139.4572106170001</v>
      </c>
      <c r="Q65" s="248">
        <v>173.27043865599924</v>
      </c>
      <c r="R65" s="248">
        <v>127.09068499999999</v>
      </c>
      <c r="S65" s="248">
        <v>102.80800000000001</v>
      </c>
      <c r="T65" s="243"/>
      <c r="U65" s="243"/>
    </row>
    <row r="66" spans="1:21" s="161" customFormat="1">
      <c r="A66" s="266"/>
      <c r="B66" s="243"/>
      <c r="C66" s="243"/>
      <c r="D66" s="243"/>
      <c r="E66" s="243"/>
      <c r="F66" s="261"/>
      <c r="G66" s="261"/>
      <c r="H66" s="261"/>
      <c r="I66" s="261"/>
      <c r="J66" s="261"/>
      <c r="K66" s="261"/>
      <c r="L66" s="243"/>
      <c r="M66" s="267"/>
      <c r="N66" s="248"/>
      <c r="O66" s="248"/>
      <c r="P66" s="248"/>
      <c r="Q66" s="248"/>
      <c r="R66" s="248"/>
      <c r="S66" s="248"/>
      <c r="T66" s="243"/>
      <c r="U66" s="243"/>
    </row>
    <row r="67" spans="1:21">
      <c r="A67" s="243" t="s">
        <v>192</v>
      </c>
      <c r="B67" s="243"/>
      <c r="C67" s="243"/>
      <c r="D67" s="243"/>
      <c r="E67" s="243"/>
      <c r="F67" s="243"/>
      <c r="G67" s="243"/>
      <c r="H67" s="261"/>
      <c r="I67" s="261"/>
      <c r="J67" s="261"/>
      <c r="K67" s="261"/>
      <c r="L67" s="243"/>
      <c r="M67" s="261"/>
      <c r="N67" s="244"/>
      <c r="O67" s="243"/>
      <c r="P67" s="243"/>
      <c r="Q67" s="243"/>
      <c r="R67" s="243"/>
      <c r="S67" s="243"/>
      <c r="T67" s="243"/>
      <c r="U67" s="243"/>
    </row>
    <row r="68" spans="1:21">
      <c r="A68" s="268" t="s">
        <v>193</v>
      </c>
      <c r="B68" s="243"/>
      <c r="C68" s="243"/>
      <c r="D68" s="243"/>
      <c r="E68" s="243"/>
      <c r="F68" s="243"/>
      <c r="G68" s="243"/>
      <c r="H68" s="261"/>
      <c r="I68" s="261"/>
      <c r="J68" s="261"/>
      <c r="K68" s="261"/>
      <c r="L68" s="261"/>
      <c r="M68" s="261"/>
      <c r="N68" s="243"/>
      <c r="O68" s="243"/>
      <c r="P68" s="243"/>
      <c r="Q68" s="243"/>
      <c r="R68" s="243"/>
      <c r="S68" s="243"/>
      <c r="T68" s="243"/>
      <c r="U68" s="243"/>
    </row>
    <row r="69" spans="1:21">
      <c r="A69" s="268" t="s">
        <v>194</v>
      </c>
      <c r="B69" s="243"/>
      <c r="C69" s="243"/>
      <c r="D69" s="243"/>
      <c r="E69" s="243"/>
      <c r="F69" s="243"/>
      <c r="G69" s="243"/>
      <c r="H69" s="261"/>
      <c r="I69" s="261"/>
      <c r="J69" s="261"/>
      <c r="K69" s="261"/>
      <c r="L69" s="243"/>
      <c r="M69" s="261"/>
      <c r="N69" s="243"/>
      <c r="O69" s="243"/>
      <c r="P69" s="243"/>
      <c r="Q69" s="243"/>
      <c r="R69" s="243"/>
      <c r="S69" s="243"/>
      <c r="T69" s="243"/>
      <c r="U69" s="243"/>
    </row>
    <row r="70" spans="1:21">
      <c r="A70" s="268" t="s">
        <v>195</v>
      </c>
      <c r="B70" s="243"/>
      <c r="C70" s="243"/>
      <c r="D70" s="243"/>
      <c r="E70" s="243"/>
      <c r="F70" s="243"/>
      <c r="G70" s="243"/>
      <c r="H70" s="261"/>
      <c r="I70" s="261"/>
      <c r="J70" s="261"/>
      <c r="K70" s="261"/>
      <c r="L70" s="243"/>
      <c r="M70" s="261"/>
      <c r="N70" s="243"/>
      <c r="O70" s="243"/>
      <c r="P70" s="243"/>
      <c r="Q70" s="243"/>
      <c r="R70" s="243"/>
      <c r="S70" s="243"/>
      <c r="T70" s="243"/>
      <c r="U70" s="243"/>
    </row>
    <row r="71" spans="1:21">
      <c r="A71" s="243" t="s">
        <v>196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</row>
    <row r="72" spans="1:21">
      <c r="A72" s="243" t="s">
        <v>196</v>
      </c>
      <c r="B72" s="243"/>
      <c r="C72" s="243"/>
      <c r="D72" s="243"/>
      <c r="E72" s="243"/>
      <c r="F72" s="243"/>
      <c r="G72" s="243"/>
      <c r="H72" s="243"/>
      <c r="I72" s="244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</row>
    <row r="73" spans="1:21">
      <c r="A73" s="161"/>
      <c r="B73" s="161"/>
      <c r="C73" s="161"/>
      <c r="D73" s="161"/>
      <c r="E73" s="161"/>
      <c r="F73" s="161"/>
      <c r="G73" s="161"/>
      <c r="H73" s="161"/>
      <c r="I73" s="22"/>
      <c r="J73" s="161"/>
      <c r="K73" s="161"/>
      <c r="L73" s="161"/>
      <c r="M73" s="161"/>
      <c r="N73" s="161"/>
      <c r="O73" s="161"/>
      <c r="P73" s="161"/>
      <c r="Q73" s="161"/>
      <c r="R73" s="161"/>
      <c r="S73" s="161"/>
    </row>
    <row r="74" spans="1:21">
      <c r="A74" s="161"/>
      <c r="B74" s="161"/>
      <c r="C74" s="161"/>
      <c r="D74" s="161"/>
      <c r="E74" s="161"/>
      <c r="F74" s="161"/>
      <c r="G74" s="161"/>
      <c r="H74" s="161"/>
      <c r="I74" s="22"/>
      <c r="J74" s="161"/>
      <c r="K74" s="161"/>
      <c r="L74" s="161"/>
      <c r="M74" s="161"/>
      <c r="N74" s="161"/>
      <c r="O74" s="161"/>
      <c r="P74" s="161"/>
      <c r="Q74" s="161"/>
      <c r="R74" s="161"/>
      <c r="S74" s="161"/>
    </row>
    <row r="75" spans="1:21">
      <c r="A75" s="161"/>
      <c r="B75" s="161"/>
      <c r="C75" s="161"/>
      <c r="D75" s="161"/>
      <c r="E75" s="161"/>
      <c r="F75" s="161"/>
      <c r="G75" s="161"/>
      <c r="H75" s="161"/>
      <c r="I75" s="22"/>
      <c r="J75" s="161"/>
      <c r="K75" s="161"/>
      <c r="L75" s="161"/>
      <c r="M75" s="161"/>
      <c r="N75" s="161"/>
      <c r="O75" s="161"/>
      <c r="P75" s="161"/>
      <c r="Q75" s="161"/>
      <c r="R75" s="161"/>
      <c r="S75" s="161"/>
    </row>
    <row r="78" spans="1:21">
      <c r="A78" s="161"/>
      <c r="B78" s="161"/>
      <c r="C78" s="161"/>
      <c r="D78" s="161"/>
      <c r="E78" s="161"/>
      <c r="F78" s="161"/>
      <c r="G78" s="161"/>
      <c r="H78" s="161"/>
      <c r="I78" s="22"/>
      <c r="J78" s="161"/>
      <c r="K78" s="161"/>
      <c r="L78" s="161"/>
      <c r="M78" s="161"/>
      <c r="N78" s="161"/>
      <c r="O78" s="161"/>
      <c r="P78" s="161"/>
      <c r="Q78" s="161"/>
      <c r="R78" s="161"/>
      <c r="S78" s="161"/>
    </row>
    <row r="79" spans="1:21">
      <c r="A79" s="161"/>
      <c r="B79" s="161"/>
      <c r="C79" s="161"/>
      <c r="D79" s="161"/>
      <c r="E79" s="161"/>
      <c r="F79" s="161"/>
      <c r="G79" s="161"/>
      <c r="H79" s="161"/>
      <c r="I79" s="22"/>
      <c r="J79" s="161"/>
      <c r="K79" s="161"/>
      <c r="L79" s="161"/>
      <c r="M79" s="161"/>
      <c r="N79" s="161"/>
      <c r="O79" s="161"/>
      <c r="P79" s="161"/>
      <c r="Q79" s="161"/>
      <c r="R79" s="161"/>
      <c r="S79" s="161"/>
    </row>
    <row r="80" spans="1:21">
      <c r="A80" s="161"/>
      <c r="B80" s="161"/>
      <c r="C80" s="161"/>
      <c r="D80" s="161"/>
      <c r="E80" s="161"/>
      <c r="F80" s="161"/>
      <c r="G80" s="161"/>
      <c r="H80" s="161"/>
      <c r="I80" s="22"/>
      <c r="J80" s="161"/>
      <c r="K80" s="161"/>
      <c r="L80" s="161"/>
      <c r="M80" s="161"/>
      <c r="N80" s="161"/>
      <c r="O80" s="161"/>
      <c r="P80" s="161"/>
      <c r="Q80" s="161"/>
      <c r="R80" s="161"/>
      <c r="S80" s="161"/>
    </row>
    <row r="83" spans="1:19">
      <c r="A83" s="161"/>
      <c r="B83" s="161"/>
      <c r="C83" s="161"/>
      <c r="D83" s="161"/>
      <c r="E83" s="161"/>
      <c r="F83" s="161"/>
      <c r="G83" s="161"/>
      <c r="H83" s="161"/>
      <c r="I83" s="22"/>
      <c r="J83" s="161"/>
      <c r="K83" s="161"/>
      <c r="L83" s="161"/>
      <c r="M83" s="161"/>
      <c r="N83" s="161"/>
      <c r="O83" s="161"/>
      <c r="P83" s="161"/>
      <c r="Q83" s="161"/>
      <c r="R83" s="161"/>
      <c r="S83" s="161"/>
    </row>
    <row r="84" spans="1:19">
      <c r="A84" s="161"/>
      <c r="B84" s="161"/>
      <c r="C84" s="161"/>
      <c r="D84" s="161"/>
      <c r="E84" s="161"/>
      <c r="F84" s="161"/>
      <c r="G84" s="161"/>
      <c r="H84" s="161"/>
      <c r="I84" s="22"/>
      <c r="J84" s="161"/>
      <c r="K84" s="161"/>
      <c r="L84" s="161"/>
      <c r="M84" s="161"/>
      <c r="N84" s="161"/>
      <c r="O84" s="161"/>
      <c r="P84" s="161"/>
      <c r="Q84" s="161"/>
      <c r="R84" s="161"/>
      <c r="S84" s="161"/>
    </row>
    <row r="85" spans="1:19">
      <c r="A85" s="161"/>
      <c r="B85" s="161"/>
      <c r="C85" s="161"/>
      <c r="D85" s="161"/>
      <c r="E85" s="161"/>
      <c r="F85" s="161"/>
      <c r="G85" s="161"/>
      <c r="H85" s="161"/>
      <c r="I85" s="22"/>
      <c r="J85" s="161"/>
      <c r="K85" s="161"/>
      <c r="L85" s="161"/>
      <c r="M85" s="161"/>
      <c r="N85" s="161"/>
      <c r="O85" s="161"/>
      <c r="P85" s="161"/>
      <c r="Q85" s="161"/>
      <c r="R85" s="161"/>
      <c r="S85" s="161"/>
    </row>
    <row r="87" spans="1:19">
      <c r="A87" s="161"/>
      <c r="B87" s="161"/>
      <c r="C87" s="161"/>
      <c r="D87" s="161"/>
      <c r="E87" s="161"/>
      <c r="F87" s="161"/>
      <c r="G87" s="161"/>
      <c r="H87" s="161"/>
      <c r="I87" s="22"/>
      <c r="J87" s="161"/>
      <c r="K87" s="161"/>
      <c r="L87" s="161"/>
      <c r="M87" s="161"/>
      <c r="N87" s="161"/>
      <c r="O87" s="161"/>
      <c r="P87" s="161"/>
      <c r="Q87" s="161"/>
      <c r="R87" s="161"/>
      <c r="S87" s="161"/>
    </row>
    <row r="88" spans="1:19">
      <c r="A88" s="161"/>
      <c r="B88" s="161"/>
      <c r="C88" s="161"/>
      <c r="D88" s="161"/>
      <c r="E88" s="161"/>
      <c r="F88" s="161"/>
      <c r="G88" s="161"/>
      <c r="H88" s="161"/>
      <c r="I88" s="22"/>
      <c r="J88" s="161"/>
      <c r="K88" s="161"/>
      <c r="L88" s="161"/>
      <c r="M88" s="161"/>
      <c r="N88" s="161"/>
      <c r="O88" s="161"/>
      <c r="P88" s="161"/>
      <c r="Q88" s="161"/>
      <c r="R88" s="161"/>
      <c r="S88" s="161"/>
    </row>
    <row r="89" spans="1:19">
      <c r="I89" s="22"/>
      <c r="J89" s="161"/>
      <c r="K89" s="161"/>
      <c r="L89" s="161"/>
      <c r="M89" s="161"/>
    </row>
    <row r="90" spans="1:19">
      <c r="I90" s="22"/>
      <c r="J90" s="161"/>
      <c r="K90" s="161"/>
      <c r="L90" s="161"/>
      <c r="M90" s="161"/>
    </row>
    <row r="91" spans="1:19">
      <c r="I91" s="22"/>
      <c r="J91" s="161"/>
      <c r="K91" s="161"/>
      <c r="L91" s="161"/>
      <c r="M91" s="161"/>
    </row>
    <row r="92" spans="1:19">
      <c r="I92" s="22"/>
      <c r="J92" s="161"/>
      <c r="K92" s="161"/>
      <c r="L92" s="161"/>
      <c r="M92" s="161"/>
    </row>
    <row r="93" spans="1:19">
      <c r="I93" s="22"/>
      <c r="J93" s="22"/>
      <c r="K93" s="161"/>
      <c r="L93" s="161"/>
      <c r="M93" s="22"/>
    </row>
    <row r="94" spans="1:19">
      <c r="I94" s="22"/>
      <c r="J94" s="161"/>
      <c r="K94" s="161"/>
      <c r="L94" s="161"/>
      <c r="M94" s="161"/>
    </row>
    <row r="95" spans="1:19">
      <c r="I95" s="22"/>
      <c r="J95" s="22"/>
      <c r="K95" s="161"/>
      <c r="L95" s="161"/>
      <c r="M95" s="161"/>
    </row>
    <row r="96" spans="1:19">
      <c r="I96" s="22"/>
      <c r="J96" s="22"/>
      <c r="K96" s="161"/>
      <c r="L96" s="161"/>
      <c r="M96" s="161"/>
    </row>
    <row r="97" spans="9:13">
      <c r="I97" s="22"/>
      <c r="J97" s="161"/>
      <c r="K97" s="161"/>
      <c r="L97" s="161"/>
      <c r="M97" s="161"/>
    </row>
    <row r="98" spans="9:13">
      <c r="I98" s="22"/>
      <c r="J98" s="22"/>
      <c r="K98" s="161"/>
      <c r="L98" s="161"/>
      <c r="M98" s="161"/>
    </row>
  </sheetData>
  <hyperlinks>
    <hyperlink ref="A68" r:id="rId1" xr:uid="{A8F894D4-9A33-434F-B969-1948FB895F27}"/>
    <hyperlink ref="A70" r:id="rId2" xr:uid="{21F881AB-D74E-4682-8425-534E227A3C5C}"/>
    <hyperlink ref="A69" r:id="rId3" xr:uid="{2BBD1996-28BC-4717-AA41-7C259567349A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8658-B724-4AF4-ADC9-91EEECFD9921}">
  <dimension ref="A2:AD80"/>
  <sheetViews>
    <sheetView topLeftCell="A2" zoomScale="98" zoomScaleNormal="98" workbookViewId="0">
      <pane xSplit="1" ySplit="4" topLeftCell="B30" activePane="bottomRight" state="frozen"/>
      <selection pane="topRight" activeCell="B2" sqref="B2"/>
      <selection pane="bottomLeft" activeCell="A9" sqref="A9"/>
      <selection pane="bottomRight" activeCell="E29" sqref="E29"/>
    </sheetView>
  </sheetViews>
  <sheetFormatPr defaultRowHeight="15"/>
  <cols>
    <col min="1" max="1" width="42.140625" customWidth="1"/>
    <col min="2" max="6" width="11.42578125" bestFit="1" customWidth="1"/>
    <col min="7" max="7" width="12.42578125" bestFit="1" customWidth="1"/>
    <col min="8" max="10" width="11.42578125" bestFit="1" customWidth="1"/>
    <col min="11" max="11" width="10" bestFit="1" customWidth="1"/>
    <col min="12" max="12" width="12.42578125" bestFit="1" customWidth="1"/>
    <col min="13" max="13" width="10" bestFit="1" customWidth="1"/>
    <col min="14" max="15" width="11.42578125" bestFit="1" customWidth="1"/>
    <col min="16" max="16" width="10.42578125" bestFit="1" customWidth="1"/>
    <col min="17" max="17" width="9.5703125" customWidth="1"/>
    <col min="19" max="19" width="10.5703125" customWidth="1"/>
  </cols>
  <sheetData>
    <row r="2" spans="1:30" ht="23.1" customHeight="1">
      <c r="A2" s="41" t="s">
        <v>197</v>
      </c>
      <c r="B2" s="161" t="s">
        <v>198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4" spans="1:30" ht="15.75">
      <c r="A4" s="161"/>
      <c r="B4" s="19">
        <v>2019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>
        <v>2020</v>
      </c>
      <c r="O4" s="19"/>
      <c r="P4" s="19"/>
      <c r="Q4" s="19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:30" ht="18.75">
      <c r="A5" s="17" t="s">
        <v>93</v>
      </c>
      <c r="B5" s="87" t="s">
        <v>12</v>
      </c>
      <c r="C5" s="87" t="s">
        <v>1</v>
      </c>
      <c r="D5" s="87" t="s">
        <v>2</v>
      </c>
      <c r="E5" s="87" t="s">
        <v>3</v>
      </c>
      <c r="F5" s="87" t="s">
        <v>4</v>
      </c>
      <c r="G5" s="87" t="s">
        <v>5</v>
      </c>
      <c r="H5" s="87" t="s">
        <v>6</v>
      </c>
      <c r="I5" s="87" t="s">
        <v>7</v>
      </c>
      <c r="J5" s="87" t="s">
        <v>8</v>
      </c>
      <c r="K5" s="87" t="s">
        <v>9</v>
      </c>
      <c r="L5" s="87" t="s">
        <v>10</v>
      </c>
      <c r="M5" s="87" t="s">
        <v>11</v>
      </c>
      <c r="N5" s="161" t="s">
        <v>12</v>
      </c>
      <c r="O5" s="161" t="s">
        <v>1</v>
      </c>
      <c r="P5" s="161" t="s">
        <v>2</v>
      </c>
      <c r="Q5" s="161" t="s">
        <v>3</v>
      </c>
      <c r="R5" s="161" t="s">
        <v>4</v>
      </c>
      <c r="S5" s="161" t="s">
        <v>5</v>
      </c>
      <c r="T5" s="161" t="s">
        <v>6</v>
      </c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spans="1:30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 ht="15.75">
      <c r="A7" s="58" t="s">
        <v>94</v>
      </c>
      <c r="B7" s="161"/>
      <c r="C7" s="161"/>
      <c r="D7" s="161"/>
      <c r="E7" s="161"/>
      <c r="F7" s="161"/>
      <c r="G7" s="88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30" ht="19.5" customHeight="1">
      <c r="A8" s="87" t="s">
        <v>199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>
      <c r="A9" s="1" t="s">
        <v>200</v>
      </c>
      <c r="B9" s="89">
        <v>3.7</v>
      </c>
      <c r="C9" s="161">
        <v>3.5</v>
      </c>
      <c r="D9" s="161">
        <v>3.3</v>
      </c>
      <c r="E9" s="6">
        <v>3.1</v>
      </c>
      <c r="F9" s="6">
        <v>2.6</v>
      </c>
      <c r="G9" s="6">
        <v>2.2000000000000002</v>
      </c>
      <c r="H9" s="6">
        <v>1.7</v>
      </c>
      <c r="I9" s="6">
        <v>1.4</v>
      </c>
      <c r="J9" s="6">
        <v>1.3</v>
      </c>
      <c r="K9" s="6">
        <v>0.8</v>
      </c>
      <c r="L9" s="6">
        <v>0.9</v>
      </c>
      <c r="M9" s="6">
        <v>1</v>
      </c>
      <c r="N9" s="6">
        <v>1.5</v>
      </c>
      <c r="O9" s="6">
        <v>1.9</v>
      </c>
      <c r="P9" s="6">
        <v>2</v>
      </c>
      <c r="Q9" s="6">
        <v>2</v>
      </c>
      <c r="R9" s="6">
        <v>1.7</v>
      </c>
      <c r="S9" s="6">
        <v>1.6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30" ht="15.75">
      <c r="A11" s="62" t="s">
        <v>313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>
      <c r="A12" s="87" t="s">
        <v>201</v>
      </c>
      <c r="B12" s="89">
        <v>481.97327580000001</v>
      </c>
      <c r="C12" s="89">
        <v>488.77882499084342</v>
      </c>
      <c r="D12" s="89">
        <v>466.42721861272491</v>
      </c>
      <c r="E12" s="89">
        <v>466.72188319999998</v>
      </c>
      <c r="F12" s="89">
        <v>473.1351014</v>
      </c>
      <c r="G12" s="89">
        <v>510.50447352000003</v>
      </c>
      <c r="H12" s="89">
        <v>506.6944683770883</v>
      </c>
      <c r="I12" s="89">
        <v>505.231975513382</v>
      </c>
      <c r="J12" s="89">
        <v>482.04016883846657</v>
      </c>
      <c r="K12" s="89">
        <v>499.79316770897344</v>
      </c>
      <c r="L12" s="89">
        <v>484.50846766964509</v>
      </c>
      <c r="M12" s="89">
        <v>486.65289442306954</v>
      </c>
      <c r="N12" s="89">
        <v>510.29236770783177</v>
      </c>
      <c r="O12" s="89">
        <v>498.42884198502628</v>
      </c>
      <c r="P12" s="89">
        <v>524.02</v>
      </c>
      <c r="Q12" s="89">
        <v>580.53</v>
      </c>
      <c r="R12" s="89">
        <v>572.79</v>
      </c>
      <c r="S12" s="89">
        <v>594.27200000000005</v>
      </c>
      <c r="T12" s="89">
        <v>599.48439664</v>
      </c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4" spans="1:30">
      <c r="A14" s="87" t="s">
        <v>314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>
      <c r="A15" s="161" t="s">
        <v>202</v>
      </c>
      <c r="B15" s="89">
        <v>12019.673000000001</v>
      </c>
      <c r="C15" s="89">
        <v>7388.4110000000001</v>
      </c>
      <c r="D15" s="89">
        <v>11457.758</v>
      </c>
      <c r="E15" s="89">
        <v>7645.0169999999998</v>
      </c>
      <c r="F15" s="89">
        <v>10017.892</v>
      </c>
      <c r="G15" s="89">
        <v>13945.178</v>
      </c>
      <c r="H15" s="89">
        <v>12806.316000000001</v>
      </c>
      <c r="I15" s="89">
        <v>13968.267</v>
      </c>
      <c r="J15" s="89">
        <v>12262.317999999999</v>
      </c>
      <c r="K15" s="89">
        <v>13024.226000000001</v>
      </c>
      <c r="L15" s="89">
        <v>9603.1569999999992</v>
      </c>
      <c r="M15" s="89">
        <v>9861.4485339999992</v>
      </c>
      <c r="N15" s="89">
        <v>9900</v>
      </c>
      <c r="O15" s="89">
        <v>7300</v>
      </c>
      <c r="P15" s="89">
        <v>7278</v>
      </c>
      <c r="Q15" s="89">
        <v>11088</v>
      </c>
      <c r="R15" s="89">
        <v>7924</v>
      </c>
      <c r="S15" s="177">
        <v>7882</v>
      </c>
      <c r="T15" s="176">
        <v>11465</v>
      </c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0">
      <c r="A16" s="161" t="s">
        <v>203</v>
      </c>
      <c r="B16" s="89">
        <v>68585.474263999989</v>
      </c>
      <c r="C16" s="89">
        <v>56672.683332000001</v>
      </c>
      <c r="D16" s="89">
        <v>82792.838390999896</v>
      </c>
      <c r="E16" s="89">
        <v>66602.967376999892</v>
      </c>
      <c r="F16" s="89">
        <v>89323.923702999993</v>
      </c>
      <c r="G16" s="89">
        <v>78555.490999999893</v>
      </c>
      <c r="H16" s="89">
        <v>73871.392743999895</v>
      </c>
      <c r="I16" s="89">
        <v>84784.342309999905</v>
      </c>
      <c r="J16" s="89">
        <v>72064.378036000315</v>
      </c>
      <c r="K16" s="89">
        <v>87549.257340999917</v>
      </c>
      <c r="L16" s="89">
        <v>93047.551730800114</v>
      </c>
      <c r="M16" s="89">
        <v>91900.324860000212</v>
      </c>
      <c r="N16" s="89">
        <v>54741</v>
      </c>
      <c r="O16" s="89">
        <v>74938</v>
      </c>
      <c r="P16" s="89">
        <v>76745</v>
      </c>
      <c r="Q16" s="89">
        <v>62770</v>
      </c>
      <c r="R16" s="89">
        <v>53370</v>
      </c>
      <c r="S16" s="178">
        <v>59226</v>
      </c>
      <c r="T16" s="89">
        <v>68981</v>
      </c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s="2" customFormat="1">
      <c r="A17" s="87" t="s">
        <v>204</v>
      </c>
      <c r="B17" s="33">
        <v>-56565.801263999987</v>
      </c>
      <c r="C17" s="33">
        <v>-49284.272332</v>
      </c>
      <c r="D17" s="33">
        <v>-71335.080390999894</v>
      </c>
      <c r="E17" s="33">
        <v>-58957.950376999892</v>
      </c>
      <c r="F17" s="33">
        <v>-79306.031702999986</v>
      </c>
      <c r="G17" s="33">
        <v>-64610.312999999893</v>
      </c>
      <c r="H17" s="33">
        <v>-61065.076743999896</v>
      </c>
      <c r="I17" s="33">
        <v>-70816.075309999898</v>
      </c>
      <c r="J17" s="33">
        <v>-59802.060036000315</v>
      </c>
      <c r="K17" s="33">
        <v>-74525.031340999922</v>
      </c>
      <c r="L17" s="33">
        <v>-83444.394730800122</v>
      </c>
      <c r="M17" s="33">
        <v>-82038.876326000216</v>
      </c>
      <c r="N17" s="33">
        <v>-36992.597456000076</v>
      </c>
      <c r="O17" s="33">
        <v>-61397.064906111555</v>
      </c>
      <c r="P17" s="33">
        <f>P15-P16</f>
        <v>-69467</v>
      </c>
      <c r="Q17" s="33">
        <f t="shared" ref="Q17:T17" si="0">Q15-Q16</f>
        <v>-51682</v>
      </c>
      <c r="R17" s="33">
        <f t="shared" si="0"/>
        <v>-45446</v>
      </c>
      <c r="S17" s="33">
        <f t="shared" si="0"/>
        <v>-51344</v>
      </c>
      <c r="T17" s="33">
        <f t="shared" si="0"/>
        <v>-57516</v>
      </c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9" spans="1:30">
      <c r="A19" s="116" t="s">
        <v>315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>
      <c r="A20" s="271" t="s">
        <v>205</v>
      </c>
      <c r="B20" s="34">
        <v>1206.854</v>
      </c>
      <c r="C20" s="34">
        <v>1244.4009999999998</v>
      </c>
      <c r="D20" s="34">
        <v>1245.3539999999998</v>
      </c>
      <c r="E20" s="34">
        <v>1257.8399999999999</v>
      </c>
      <c r="F20" s="34">
        <v>1252.3290000000002</v>
      </c>
      <c r="G20" s="34">
        <v>1236.3160000000003</v>
      </c>
      <c r="H20" s="34">
        <v>1228.299</v>
      </c>
      <c r="I20" s="34">
        <v>1222.6680000000001</v>
      </c>
      <c r="J20" s="34">
        <v>1196.5628624708074</v>
      </c>
      <c r="K20" s="34">
        <v>1197.242</v>
      </c>
      <c r="L20" s="34">
        <v>1206.7510000000002</v>
      </c>
      <c r="M20" s="34">
        <v>1242.865</v>
      </c>
      <c r="N20" s="34">
        <v>1230.999</v>
      </c>
      <c r="O20" s="34">
        <v>1220.6759999999999</v>
      </c>
      <c r="P20" s="34">
        <v>1221.9479999999999</v>
      </c>
      <c r="Q20" s="34">
        <v>1220.586</v>
      </c>
      <c r="R20" s="34">
        <v>1217.846</v>
      </c>
      <c r="S20" s="89">
        <v>1225.4540000000002</v>
      </c>
      <c r="T20" s="89">
        <v>1248.6729999999998</v>
      </c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>
      <c r="A21" s="272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>
      <c r="A22" s="87" t="s">
        <v>316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>
      <c r="A23" s="161" t="s">
        <v>206</v>
      </c>
      <c r="B23" s="161">
        <v>39.67</v>
      </c>
      <c r="C23" s="161">
        <v>40.119999999999997</v>
      </c>
      <c r="D23" s="161">
        <v>55.63</v>
      </c>
      <c r="E23" s="161">
        <v>40.25</v>
      </c>
      <c r="F23" s="161">
        <v>47.45</v>
      </c>
      <c r="G23" s="161">
        <v>40.659999999999997</v>
      </c>
      <c r="H23" s="161">
        <v>53.45</v>
      </c>
      <c r="I23" s="161">
        <v>47.06</v>
      </c>
      <c r="J23" s="161">
        <v>38.340000000000003</v>
      </c>
      <c r="K23" s="161">
        <v>42.24</v>
      </c>
      <c r="L23" s="161">
        <v>42.56</v>
      </c>
      <c r="M23" s="161">
        <v>57.24</v>
      </c>
      <c r="N23" s="161">
        <v>46.89</v>
      </c>
      <c r="O23" s="161">
        <v>41.97</v>
      </c>
      <c r="P23" s="161">
        <v>46.87</v>
      </c>
      <c r="Q23" s="161">
        <v>36.74</v>
      </c>
      <c r="R23" s="161">
        <v>58.37</v>
      </c>
      <c r="S23" s="161">
        <v>52</v>
      </c>
      <c r="T23" s="161">
        <v>54.86</v>
      </c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>
      <c r="A24" s="32" t="s">
        <v>207</v>
      </c>
      <c r="B24" s="89">
        <v>4.1900000000000004</v>
      </c>
      <c r="C24" s="89">
        <v>4.62</v>
      </c>
      <c r="D24" s="89">
        <v>5.66</v>
      </c>
      <c r="E24" s="161">
        <v>4.04</v>
      </c>
      <c r="F24" s="161">
        <v>4.09</v>
      </c>
      <c r="G24" s="161">
        <v>2.94</v>
      </c>
      <c r="H24" s="161">
        <v>9.4700000000000006</v>
      </c>
      <c r="I24" s="161">
        <v>4.8499999999999996</v>
      </c>
      <c r="J24" s="161">
        <v>4.4000000000000004</v>
      </c>
      <c r="K24" s="161">
        <v>2.85</v>
      </c>
      <c r="L24" s="161">
        <v>2.79</v>
      </c>
      <c r="M24" s="161">
        <v>11.03</v>
      </c>
      <c r="N24" s="161">
        <v>12.36</v>
      </c>
      <c r="O24" s="161">
        <v>4.3</v>
      </c>
      <c r="P24" s="161">
        <v>3.21</v>
      </c>
      <c r="Q24" s="161">
        <v>0.13</v>
      </c>
      <c r="R24" s="161">
        <v>0.09</v>
      </c>
      <c r="S24" s="161">
        <v>0.35</v>
      </c>
      <c r="T24" s="161">
        <v>1.58</v>
      </c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0">
      <c r="A25" s="32" t="s">
        <v>208</v>
      </c>
      <c r="B25" s="89">
        <v>6.4</v>
      </c>
      <c r="C25" s="89">
        <v>5.94</v>
      </c>
      <c r="D25" s="89">
        <v>11.44</v>
      </c>
      <c r="E25" s="161">
        <v>4.91</v>
      </c>
      <c r="F25" s="161">
        <v>4.1399999999999997</v>
      </c>
      <c r="G25" s="161">
        <v>4.74</v>
      </c>
      <c r="H25" s="161">
        <v>8.7799999999999994</v>
      </c>
      <c r="I25" s="161">
        <v>4.7300000000000004</v>
      </c>
      <c r="J25" s="161">
        <v>2.2200000000000002</v>
      </c>
      <c r="K25" s="161">
        <v>5.03</v>
      </c>
      <c r="L25" s="161">
        <v>5.07</v>
      </c>
      <c r="M25" s="161">
        <v>5.98</v>
      </c>
      <c r="N25" s="161">
        <v>3.13</v>
      </c>
      <c r="O25" s="161">
        <v>5.85</v>
      </c>
      <c r="P25" s="161">
        <v>2.7</v>
      </c>
      <c r="Q25" s="161">
        <v>2.94</v>
      </c>
      <c r="R25" s="161">
        <v>2.46</v>
      </c>
      <c r="S25" s="161">
        <v>2.97</v>
      </c>
      <c r="T25" s="161">
        <v>1.26</v>
      </c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>
      <c r="A26" s="32" t="s">
        <v>209</v>
      </c>
      <c r="B26" s="89">
        <v>28.28</v>
      </c>
      <c r="C26" s="89">
        <v>26.27</v>
      </c>
      <c r="D26" s="89">
        <v>31.92</v>
      </c>
      <c r="E26" s="161">
        <v>30.09</v>
      </c>
      <c r="F26" s="161">
        <v>35.22</v>
      </c>
      <c r="G26" s="161">
        <v>28.31</v>
      </c>
      <c r="H26" s="161">
        <v>33</v>
      </c>
      <c r="I26" s="161">
        <v>35.659999999999997</v>
      </c>
      <c r="J26" s="161">
        <v>28.57</v>
      </c>
      <c r="K26" s="161">
        <v>32.28</v>
      </c>
      <c r="L26" s="161">
        <v>32.76</v>
      </c>
      <c r="M26" s="161">
        <v>37.99</v>
      </c>
      <c r="N26" s="161">
        <v>28.95</v>
      </c>
      <c r="O26" s="161">
        <v>29.12</v>
      </c>
      <c r="P26" s="161">
        <v>35.119999999999997</v>
      </c>
      <c r="Q26" s="161">
        <v>30.75</v>
      </c>
      <c r="R26" s="161">
        <v>54.28</v>
      </c>
      <c r="S26" s="161">
        <v>47.17</v>
      </c>
      <c r="T26" s="161">
        <v>50.17</v>
      </c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0">
      <c r="A27" s="32" t="s">
        <v>210</v>
      </c>
      <c r="B27" s="161">
        <v>0</v>
      </c>
      <c r="C27" s="161">
        <v>1.45</v>
      </c>
      <c r="D27" s="161">
        <v>1.67</v>
      </c>
      <c r="E27" s="161">
        <v>0.53</v>
      </c>
      <c r="F27" s="161">
        <v>0.71</v>
      </c>
      <c r="G27" s="161">
        <v>0.63</v>
      </c>
      <c r="H27" s="161">
        <v>0.59</v>
      </c>
      <c r="I27" s="161">
        <v>0.68</v>
      </c>
      <c r="J27" s="161">
        <v>0.57999999999999996</v>
      </c>
      <c r="K27" s="161">
        <v>0.7</v>
      </c>
      <c r="L27" s="161">
        <v>0.74</v>
      </c>
      <c r="M27" s="161">
        <v>0.74</v>
      </c>
      <c r="N27" s="161">
        <v>0.5</v>
      </c>
      <c r="O27" s="161">
        <v>1.5</v>
      </c>
      <c r="P27" s="161">
        <v>2.5</v>
      </c>
      <c r="Q27" s="161">
        <v>0.46</v>
      </c>
      <c r="R27" s="161">
        <v>0.39</v>
      </c>
      <c r="S27" s="161">
        <v>0.43</v>
      </c>
      <c r="T27" s="161">
        <v>0.51</v>
      </c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9" spans="1:30">
      <c r="A29" s="87" t="s">
        <v>317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>
      <c r="A30" s="161" t="s">
        <v>147</v>
      </c>
      <c r="B30" s="88">
        <v>13755</v>
      </c>
      <c r="C30" s="88">
        <v>9044</v>
      </c>
      <c r="D30" s="88">
        <v>11163</v>
      </c>
      <c r="E30" s="88">
        <v>14413</v>
      </c>
      <c r="F30" s="88">
        <v>13565</v>
      </c>
      <c r="G30" s="88">
        <v>16192</v>
      </c>
      <c r="H30" s="88">
        <v>24647</v>
      </c>
      <c r="I30" s="88">
        <v>17489</v>
      </c>
      <c r="J30" s="88">
        <v>16212</v>
      </c>
      <c r="K30" s="88">
        <v>14544</v>
      </c>
      <c r="L30" s="88">
        <v>11907</v>
      </c>
      <c r="M30" s="88">
        <v>17927</v>
      </c>
      <c r="N30" s="88">
        <v>10456</v>
      </c>
      <c r="O30" s="88">
        <v>7053</v>
      </c>
      <c r="P30" s="88">
        <v>4164</v>
      </c>
      <c r="Q30" s="161">
        <v>0</v>
      </c>
      <c r="R30" s="88">
        <v>0</v>
      </c>
      <c r="S30" s="88">
        <v>0</v>
      </c>
      <c r="T30" s="88">
        <v>0</v>
      </c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>
      <c r="A31" s="161" t="s">
        <v>211</v>
      </c>
      <c r="B31" s="161">
        <v>13755</v>
      </c>
      <c r="C31" s="161">
        <v>9044</v>
      </c>
      <c r="D31" s="161">
        <v>24773</v>
      </c>
      <c r="E31" s="88">
        <v>14413</v>
      </c>
      <c r="F31" s="88">
        <v>13565</v>
      </c>
      <c r="G31" s="88">
        <v>19792</v>
      </c>
      <c r="H31" s="88">
        <v>24647</v>
      </c>
      <c r="I31" s="88">
        <v>17489</v>
      </c>
      <c r="J31" s="88">
        <v>16212</v>
      </c>
      <c r="K31" s="88">
        <v>14544</v>
      </c>
      <c r="L31" s="88">
        <v>11907</v>
      </c>
      <c r="M31" s="88">
        <v>17927</v>
      </c>
      <c r="N31" s="88">
        <v>10456</v>
      </c>
      <c r="O31" s="88">
        <v>7053</v>
      </c>
      <c r="P31" s="88">
        <v>4164</v>
      </c>
      <c r="Q31" s="161">
        <v>0</v>
      </c>
      <c r="R31" s="88">
        <v>0</v>
      </c>
      <c r="S31" s="161">
        <v>0</v>
      </c>
      <c r="T31" s="88">
        <v>0</v>
      </c>
      <c r="U31" s="88">
        <v>0</v>
      </c>
      <c r="V31" s="88">
        <v>0</v>
      </c>
      <c r="W31" s="161"/>
      <c r="X31" s="161"/>
      <c r="Y31" s="161"/>
      <c r="Z31" s="161"/>
      <c r="AA31" s="161"/>
      <c r="AB31" s="161"/>
      <c r="AC31" s="161"/>
      <c r="AD31" s="161"/>
    </row>
    <row r="33" spans="1:30">
      <c r="A33" s="87" t="s">
        <v>318</v>
      </c>
      <c r="B33" s="161">
        <v>35.619999999999997</v>
      </c>
      <c r="C33" s="161">
        <v>23.92</v>
      </c>
      <c r="D33" s="161">
        <v>32.9</v>
      </c>
      <c r="E33" s="161">
        <v>45.51</v>
      </c>
      <c r="F33" s="161">
        <v>47.33</v>
      </c>
      <c r="G33" s="161">
        <v>46.26</v>
      </c>
      <c r="H33" s="161">
        <v>69.849999999999994</v>
      </c>
      <c r="I33" s="161">
        <v>50.6</v>
      </c>
      <c r="J33" s="161">
        <v>48.81</v>
      </c>
      <c r="K33" s="161">
        <v>45.22</v>
      </c>
      <c r="L33" s="161">
        <v>41.07</v>
      </c>
      <c r="M33" s="161">
        <v>56.72</v>
      </c>
      <c r="N33" s="161">
        <v>29.5</v>
      </c>
      <c r="O33" s="161">
        <v>20.86</v>
      </c>
      <c r="P33" s="161">
        <v>12.63</v>
      </c>
      <c r="Q33" s="161">
        <v>0</v>
      </c>
      <c r="R33" s="161">
        <v>0</v>
      </c>
      <c r="S33" s="161">
        <v>0</v>
      </c>
      <c r="T33" s="161">
        <v>0</v>
      </c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5" spans="1:30" ht="15.75">
      <c r="A35" s="35" t="s">
        <v>319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0" ht="16.5">
      <c r="A36" s="273" t="s">
        <v>212</v>
      </c>
      <c r="B36" s="89">
        <v>1063.1959999999999</v>
      </c>
      <c r="C36" s="89">
        <v>1082.693</v>
      </c>
      <c r="D36" s="89">
        <v>1082.433</v>
      </c>
      <c r="E36" s="89">
        <v>1084.6199999999999</v>
      </c>
      <c r="F36" s="89">
        <v>1081.1449999999998</v>
      </c>
      <c r="G36" s="89">
        <v>1076.5710000000001</v>
      </c>
      <c r="H36" s="89">
        <v>1074.0840000000001</v>
      </c>
      <c r="I36" s="89">
        <v>1090.335</v>
      </c>
      <c r="J36" s="89">
        <v>1110.7530000000002</v>
      </c>
      <c r="K36" s="89">
        <v>1130.3499999999999</v>
      </c>
      <c r="L36" s="89">
        <v>1147.2820000000002</v>
      </c>
      <c r="M36" s="89">
        <v>1148.0940000000001</v>
      </c>
      <c r="N36" s="89">
        <v>1158.1559999999999</v>
      </c>
      <c r="O36" s="89">
        <v>1141.502</v>
      </c>
      <c r="P36" s="89">
        <v>1151.837</v>
      </c>
      <c r="Q36" s="89">
        <v>1149.6020000000001</v>
      </c>
      <c r="R36" s="89">
        <v>1147.8530000000001</v>
      </c>
      <c r="S36" s="158">
        <v>1138.99</v>
      </c>
      <c r="T36" s="158">
        <v>1145.376</v>
      </c>
      <c r="U36" s="161"/>
    </row>
    <row r="37" spans="1:30">
      <c r="A37" s="4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61"/>
      <c r="R37" s="161"/>
      <c r="S37" s="161"/>
      <c r="T37" s="161"/>
      <c r="U37" s="161"/>
    </row>
    <row r="38" spans="1:30">
      <c r="A38" s="4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61"/>
      <c r="R38" s="161"/>
      <c r="S38" s="161"/>
      <c r="T38" s="161"/>
      <c r="U38" s="161"/>
    </row>
    <row r="39" spans="1:30" ht="28.5" customHeight="1">
      <c r="A39" s="4"/>
      <c r="B39" s="37" t="s">
        <v>148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161"/>
      <c r="R39" s="161"/>
      <c r="S39" s="161"/>
      <c r="T39" s="161"/>
      <c r="U39" s="161"/>
    </row>
    <row r="40" spans="1:30" ht="22.5" customHeight="1">
      <c r="A40" s="4"/>
      <c r="B40" s="353">
        <v>2016</v>
      </c>
      <c r="C40" s="353"/>
      <c r="D40" s="353"/>
      <c r="E40" s="353"/>
      <c r="F40" s="353">
        <v>2017</v>
      </c>
      <c r="G40" s="353"/>
      <c r="H40" s="353"/>
      <c r="I40" s="353"/>
      <c r="J40" s="353">
        <v>2018</v>
      </c>
      <c r="K40" s="353"/>
      <c r="L40" s="353"/>
      <c r="M40" s="353"/>
      <c r="N40" s="353">
        <v>2019</v>
      </c>
      <c r="O40" s="353"/>
      <c r="P40" s="353"/>
      <c r="Q40" s="42"/>
      <c r="R40" s="353">
        <v>2020</v>
      </c>
      <c r="S40" s="353"/>
      <c r="T40" s="353"/>
      <c r="U40" s="42"/>
    </row>
    <row r="41" spans="1:30" ht="19.5" customHeight="1">
      <c r="A41" s="161"/>
      <c r="B41" s="87" t="s">
        <v>39</v>
      </c>
      <c r="C41" s="87" t="s">
        <v>40</v>
      </c>
      <c r="D41" s="87" t="s">
        <v>41</v>
      </c>
      <c r="E41" s="87" t="s">
        <v>42</v>
      </c>
      <c r="F41" s="87" t="s">
        <v>39</v>
      </c>
      <c r="G41" s="87" t="s">
        <v>40</v>
      </c>
      <c r="H41" s="87" t="s">
        <v>41</v>
      </c>
      <c r="I41" s="87" t="s">
        <v>42</v>
      </c>
      <c r="J41" s="87" t="s">
        <v>39</v>
      </c>
      <c r="K41" s="87" t="s">
        <v>40</v>
      </c>
      <c r="L41" s="87" t="s">
        <v>41</v>
      </c>
      <c r="M41" s="87" t="s">
        <v>42</v>
      </c>
      <c r="N41" s="87" t="s">
        <v>39</v>
      </c>
      <c r="O41" s="87" t="s">
        <v>40</v>
      </c>
      <c r="P41" s="87" t="s">
        <v>41</v>
      </c>
      <c r="Q41" s="87" t="s">
        <v>42</v>
      </c>
      <c r="R41" s="87" t="s">
        <v>39</v>
      </c>
      <c r="S41" s="87" t="s">
        <v>40</v>
      </c>
      <c r="T41" s="87" t="s">
        <v>41</v>
      </c>
      <c r="U41" s="87" t="s">
        <v>42</v>
      </c>
    </row>
    <row r="42" spans="1:30" ht="21" customHeight="1">
      <c r="A42" s="87" t="s">
        <v>367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</row>
    <row r="43" spans="1:30">
      <c r="A43" s="4" t="s">
        <v>213</v>
      </c>
      <c r="B43" s="89">
        <v>163.23046397000002</v>
      </c>
      <c r="C43" s="89">
        <v>137.31646837</v>
      </c>
      <c r="D43" s="89">
        <v>146.17423735999998</v>
      </c>
      <c r="E43" s="89">
        <v>148.66543457</v>
      </c>
      <c r="F43" s="89">
        <v>159.99510490999998</v>
      </c>
      <c r="G43" s="89">
        <v>162.57237745999998</v>
      </c>
      <c r="H43" s="89">
        <v>147.62497641000002</v>
      </c>
      <c r="I43" s="89">
        <v>166.04854394</v>
      </c>
      <c r="J43" s="89">
        <v>163.34601259999999</v>
      </c>
      <c r="K43" s="89">
        <v>168.36790635</v>
      </c>
      <c r="L43" s="89">
        <v>155.03492341</v>
      </c>
      <c r="M43" s="89">
        <v>188.61086651000002</v>
      </c>
      <c r="N43" s="89">
        <v>151.93202310999999</v>
      </c>
      <c r="O43" s="89">
        <v>206.53015993000002</v>
      </c>
      <c r="P43" s="89">
        <v>177.14251396999998</v>
      </c>
      <c r="Q43" s="89">
        <v>185.43851945</v>
      </c>
      <c r="R43" s="89">
        <v>193.3</v>
      </c>
      <c r="S43" s="89">
        <v>239</v>
      </c>
      <c r="T43" s="161"/>
      <c r="U43" s="161"/>
    </row>
    <row r="44" spans="1:30">
      <c r="A44" s="38" t="s">
        <v>214</v>
      </c>
      <c r="B44" s="89">
        <v>118.86239832</v>
      </c>
      <c r="C44" s="89">
        <v>130.19622873</v>
      </c>
      <c r="D44" s="89">
        <v>128.34474849999998</v>
      </c>
      <c r="E44" s="89">
        <v>128.66959277000001</v>
      </c>
      <c r="F44" s="89">
        <v>126.11129843999998</v>
      </c>
      <c r="G44" s="89">
        <v>134.33034420999999</v>
      </c>
      <c r="H44" s="89">
        <v>121.53678207000002</v>
      </c>
      <c r="I44" s="89">
        <v>144.99576669999999</v>
      </c>
      <c r="J44" s="89">
        <v>116.33214052</v>
      </c>
      <c r="K44" s="89">
        <v>142.95879366</v>
      </c>
      <c r="L44" s="89">
        <v>136.89318789000001</v>
      </c>
      <c r="M44" s="89">
        <v>151.77792621</v>
      </c>
      <c r="N44" s="89">
        <v>134.54346889999999</v>
      </c>
      <c r="O44" s="89">
        <v>149.26731818000002</v>
      </c>
      <c r="P44" s="89">
        <v>143.28627281999999</v>
      </c>
      <c r="Q44" s="89">
        <v>159.3934955</v>
      </c>
      <c r="R44" s="89">
        <v>137.4</v>
      </c>
      <c r="S44" s="89">
        <v>116.2</v>
      </c>
      <c r="T44" s="161"/>
      <c r="U44" s="161"/>
    </row>
    <row r="45" spans="1:30">
      <c r="A45" s="38" t="s">
        <v>215</v>
      </c>
      <c r="B45" s="89">
        <v>31.31701632</v>
      </c>
      <c r="C45" s="89">
        <v>0.43157001</v>
      </c>
      <c r="D45" s="89">
        <v>6.1458747499999999</v>
      </c>
      <c r="E45" s="89">
        <v>0.18396198999999999</v>
      </c>
      <c r="F45" s="89">
        <v>18.564490379999999</v>
      </c>
      <c r="G45" s="89">
        <v>15.950806460000001</v>
      </c>
      <c r="H45" s="89">
        <v>14.826785470000001</v>
      </c>
      <c r="I45" s="89">
        <v>13.4120311</v>
      </c>
      <c r="J45" s="89">
        <v>20.5864005</v>
      </c>
      <c r="K45" s="89">
        <v>12.299878919999999</v>
      </c>
      <c r="L45" s="89">
        <v>0</v>
      </c>
      <c r="M45" s="89">
        <v>17.98407753</v>
      </c>
      <c r="N45" s="89">
        <v>0</v>
      </c>
      <c r="O45" s="89">
        <v>22.517696430000001</v>
      </c>
      <c r="P45" s="89">
        <v>14.59592325</v>
      </c>
      <c r="Q45" s="89">
        <v>12.22202349</v>
      </c>
      <c r="R45" s="89">
        <v>41</v>
      </c>
      <c r="S45" s="89">
        <v>95.7</v>
      </c>
      <c r="T45" s="161"/>
      <c r="U45" s="161"/>
    </row>
    <row r="46" spans="1:30">
      <c r="A46" s="87" t="s">
        <v>216</v>
      </c>
      <c r="B46" s="89">
        <v>125.14199508999998</v>
      </c>
      <c r="C46" s="89">
        <v>113.85996398000002</v>
      </c>
      <c r="D46" s="89">
        <v>126.39569460703643</v>
      </c>
      <c r="E46" s="89">
        <v>111.72128893521167</v>
      </c>
      <c r="F46" s="89">
        <v>125.9640409226925</v>
      </c>
      <c r="G46" s="89">
        <v>126.38101964260152</v>
      </c>
      <c r="H46" s="89">
        <v>138.00176909191384</v>
      </c>
      <c r="I46" s="89">
        <v>124.43956079720412</v>
      </c>
      <c r="J46" s="89">
        <v>117.62146883683162</v>
      </c>
      <c r="K46" s="89">
        <v>135.45150148487679</v>
      </c>
      <c r="L46" s="89">
        <v>128.07996783351066</v>
      </c>
      <c r="M46" s="89">
        <v>144.2924160626645</v>
      </c>
      <c r="N46" s="89">
        <v>147.25823091653993</v>
      </c>
      <c r="O46" s="89">
        <v>163.63265790592939</v>
      </c>
      <c r="P46" s="89">
        <v>141.96687808427845</v>
      </c>
      <c r="Q46" s="89">
        <v>149.39532478171</v>
      </c>
      <c r="R46" s="89">
        <v>159</v>
      </c>
      <c r="S46" s="89">
        <v>173</v>
      </c>
      <c r="T46" s="161"/>
      <c r="U46" s="161"/>
    </row>
    <row r="47" spans="1:30">
      <c r="A47" s="39" t="s">
        <v>152</v>
      </c>
      <c r="B47" s="89">
        <v>44.792176319999996</v>
      </c>
      <c r="C47" s="89">
        <v>36.843545640000002</v>
      </c>
      <c r="D47" s="89">
        <v>46.019602369999994</v>
      </c>
      <c r="E47" s="89">
        <v>39.206899819999997</v>
      </c>
      <c r="F47" s="89">
        <v>45.483291020000003</v>
      </c>
      <c r="G47" s="89">
        <v>39.327702180000003</v>
      </c>
      <c r="H47" s="89">
        <v>46.344290889999996</v>
      </c>
      <c r="I47" s="89">
        <v>46.131561719999993</v>
      </c>
      <c r="J47" s="89">
        <v>50.439264099999995</v>
      </c>
      <c r="K47" s="89">
        <v>51.533723270000003</v>
      </c>
      <c r="L47" s="89">
        <v>58.632941999999993</v>
      </c>
      <c r="M47" s="89">
        <v>61.117416240000004</v>
      </c>
      <c r="N47" s="89">
        <v>54.449496310000008</v>
      </c>
      <c r="O47" s="89">
        <v>56.393948000000009</v>
      </c>
      <c r="P47" s="89">
        <v>64.605653230000001</v>
      </c>
      <c r="Q47" s="89">
        <v>64.981724540000002</v>
      </c>
      <c r="R47" s="89">
        <v>59</v>
      </c>
      <c r="S47" s="89">
        <v>72</v>
      </c>
      <c r="T47" s="161"/>
      <c r="U47" s="161"/>
    </row>
    <row r="48" spans="1:30">
      <c r="A48" s="40" t="s">
        <v>217</v>
      </c>
      <c r="B48" s="89">
        <v>4.457878</v>
      </c>
      <c r="C48" s="89">
        <v>4.0015520000000002</v>
      </c>
      <c r="D48" s="89">
        <v>4.9057380000000004</v>
      </c>
      <c r="E48" s="89">
        <v>4.6659709999999999</v>
      </c>
      <c r="F48" s="89">
        <v>4.5032389999999998</v>
      </c>
      <c r="G48" s="89">
        <v>4.0166240000000002</v>
      </c>
      <c r="H48" s="89">
        <v>6.0883779999999996</v>
      </c>
      <c r="I48" s="89">
        <v>4.8019790000000002</v>
      </c>
      <c r="J48" s="89">
        <v>4.6483040000000004</v>
      </c>
      <c r="K48" s="89">
        <v>3.0901990000000001</v>
      </c>
      <c r="L48" s="89">
        <v>4.8322417500000228</v>
      </c>
      <c r="M48" s="89">
        <v>5.1003839700000002</v>
      </c>
      <c r="N48" s="89">
        <v>5.0530337899999997</v>
      </c>
      <c r="O48" s="89">
        <v>4.9443447000000003</v>
      </c>
      <c r="P48" s="89">
        <v>6.4504010799999998</v>
      </c>
      <c r="Q48" s="89">
        <v>5.5128091999999995</v>
      </c>
      <c r="R48" s="89">
        <v>5.0999999999999996</v>
      </c>
      <c r="S48" s="89">
        <v>6</v>
      </c>
      <c r="T48" s="161"/>
      <c r="U48" s="161"/>
    </row>
    <row r="49" spans="1:27">
      <c r="A49" s="4" t="s">
        <v>218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61"/>
      <c r="O49" s="89"/>
      <c r="P49" s="89"/>
      <c r="Q49" s="89"/>
      <c r="R49" s="161"/>
      <c r="S49" s="161"/>
      <c r="T49" s="161"/>
      <c r="U49" s="161"/>
    </row>
    <row r="50" spans="1:27" ht="15.75">
      <c r="A50" s="35" t="s">
        <v>219</v>
      </c>
      <c r="B50" s="89">
        <v>38.088468880000036</v>
      </c>
      <c r="C50" s="89">
        <v>23.456504389999978</v>
      </c>
      <c r="D50" s="89">
        <v>19.778542752963546</v>
      </c>
      <c r="E50" s="89">
        <v>36.944145634788327</v>
      </c>
      <c r="F50" s="89">
        <v>34.031063987307476</v>
      </c>
      <c r="G50" s="89">
        <v>36.191357817398469</v>
      </c>
      <c r="H50" s="89">
        <v>9.6232073180861732</v>
      </c>
      <c r="I50" s="89">
        <v>41.608983142795879</v>
      </c>
      <c r="J50" s="89">
        <v>45.72454376316837</v>
      </c>
      <c r="K50" s="89">
        <v>32.916404865123212</v>
      </c>
      <c r="L50" s="89">
        <v>26.95495557648934</v>
      </c>
      <c r="M50" s="89">
        <v>48.8</v>
      </c>
      <c r="N50" s="89">
        <v>9.4</v>
      </c>
      <c r="O50" s="89">
        <v>42.897502024070633</v>
      </c>
      <c r="P50" s="89">
        <v>35.175635885721533</v>
      </c>
      <c r="Q50" s="89">
        <v>36.043194668289999</v>
      </c>
      <c r="R50" s="89">
        <v>34.299999999999997</v>
      </c>
      <c r="S50" s="89">
        <v>34.299999999999997</v>
      </c>
      <c r="T50" s="161"/>
      <c r="U50" s="161"/>
    </row>
    <row r="52" spans="1:27">
      <c r="A52" s="36" t="s">
        <v>220</v>
      </c>
      <c r="B52" s="89">
        <v>30.118081329999981</v>
      </c>
      <c r="C52" s="89">
        <v>26.44235724</v>
      </c>
      <c r="D52" s="89">
        <v>-43.081384466446011</v>
      </c>
      <c r="E52" s="89">
        <v>5.7085067658701831</v>
      </c>
      <c r="F52" s="89">
        <v>19.081327813179264</v>
      </c>
      <c r="G52" s="89">
        <v>-4.2371284505987745</v>
      </c>
      <c r="H52" s="89">
        <v>-21.412600541512315</v>
      </c>
      <c r="I52" s="89">
        <v>-1.8688748234689214</v>
      </c>
      <c r="J52" s="89">
        <v>32.13619673984833</v>
      </c>
      <c r="K52" s="89">
        <v>-13.207257615856982</v>
      </c>
      <c r="L52" s="89">
        <v>25.657978357906941</v>
      </c>
      <c r="M52" s="89">
        <v>43.2</v>
      </c>
      <c r="N52" s="89">
        <v>-39</v>
      </c>
      <c r="O52" s="89">
        <v>30.554709639541635</v>
      </c>
      <c r="P52" s="89">
        <v>32.545666143805775</v>
      </c>
      <c r="Q52" s="89">
        <v>5.3856160911522224</v>
      </c>
      <c r="R52" s="89">
        <v>31.2</v>
      </c>
      <c r="S52" s="161"/>
      <c r="T52" s="161"/>
      <c r="U52" s="161"/>
    </row>
    <row r="54" spans="1:27">
      <c r="A54" s="87" t="s">
        <v>368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</row>
    <row r="55" spans="1:27">
      <c r="A55" s="87" t="s">
        <v>221</v>
      </c>
      <c r="B55" s="161"/>
      <c r="C55" s="161"/>
      <c r="D55" s="161"/>
      <c r="E55" s="161"/>
      <c r="F55" s="89"/>
      <c r="G55" s="89"/>
      <c r="H55" s="89"/>
      <c r="I55" s="89"/>
      <c r="J55" s="89"/>
      <c r="K55" s="89"/>
      <c r="L55" s="89"/>
      <c r="M55" s="89"/>
      <c r="N55" s="89">
        <v>1070.4000000000001</v>
      </c>
      <c r="O55" s="89">
        <v>1058.5999999999999</v>
      </c>
      <c r="P55" s="89">
        <v>1058.3</v>
      </c>
      <c r="Q55" s="89">
        <v>1039.8</v>
      </c>
      <c r="R55" s="89">
        <v>1085.2</v>
      </c>
      <c r="S55" s="89">
        <v>1012.3</v>
      </c>
      <c r="T55" s="161"/>
      <c r="U55" s="161"/>
    </row>
    <row r="56" spans="1:27">
      <c r="A56" s="274" t="s">
        <v>222</v>
      </c>
      <c r="B56" s="161"/>
      <c r="C56" s="161"/>
      <c r="D56" s="161"/>
      <c r="E56" s="161"/>
      <c r="F56" s="89"/>
      <c r="G56" s="89"/>
      <c r="H56" s="89"/>
      <c r="I56" s="89"/>
      <c r="J56" s="89"/>
      <c r="K56" s="89"/>
      <c r="L56" s="89"/>
      <c r="M56" s="89"/>
      <c r="N56" s="161">
        <v>1053.5999999999999</v>
      </c>
      <c r="O56" s="161">
        <v>1043.5999999999999</v>
      </c>
      <c r="P56" s="161">
        <v>1040.0999999999999</v>
      </c>
      <c r="Q56" s="161">
        <v>1028.5</v>
      </c>
      <c r="R56" s="161">
        <v>1075.7</v>
      </c>
      <c r="S56" s="161">
        <v>1004.6</v>
      </c>
      <c r="T56" s="161"/>
      <c r="U56" s="161"/>
    </row>
    <row r="57" spans="1:27">
      <c r="A57" s="274" t="s">
        <v>223</v>
      </c>
      <c r="B57" s="161"/>
      <c r="C57" s="161"/>
      <c r="D57" s="161"/>
      <c r="E57" s="161"/>
      <c r="F57" s="89"/>
      <c r="G57" s="89"/>
      <c r="H57" s="89"/>
      <c r="I57" s="89"/>
      <c r="J57" s="89"/>
      <c r="K57" s="89"/>
      <c r="L57" s="89"/>
      <c r="M57" s="89"/>
      <c r="N57" s="89">
        <v>16.7</v>
      </c>
      <c r="O57" s="89">
        <v>14.9</v>
      </c>
      <c r="P57" s="89">
        <v>13.2</v>
      </c>
      <c r="Q57" s="89">
        <v>11.4</v>
      </c>
      <c r="R57" s="89">
        <v>9.5</v>
      </c>
      <c r="S57" s="89">
        <v>7.8</v>
      </c>
      <c r="T57" s="161"/>
      <c r="U57" s="161"/>
    </row>
    <row r="58" spans="1:27" s="161" customFormat="1"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1:27" s="161" customFormat="1" ht="20.25">
      <c r="F59" s="89"/>
      <c r="G59" s="89"/>
      <c r="H59" s="89"/>
      <c r="I59" s="89"/>
      <c r="J59" s="89"/>
      <c r="K59" s="89"/>
      <c r="L59" s="89"/>
      <c r="M59" s="89"/>
      <c r="N59" s="353">
        <v>2019</v>
      </c>
      <c r="O59" s="353"/>
      <c r="P59" s="353"/>
      <c r="Q59" s="42"/>
      <c r="R59" s="353">
        <v>2020</v>
      </c>
      <c r="S59" s="353"/>
      <c r="T59" s="353"/>
      <c r="U59" s="42"/>
    </row>
    <row r="60" spans="1:27" s="161" customFormat="1">
      <c r="F60" s="89"/>
      <c r="G60" s="89"/>
      <c r="H60" s="89"/>
      <c r="I60" s="89"/>
      <c r="J60" s="89"/>
      <c r="K60" s="89"/>
      <c r="L60" s="89"/>
      <c r="M60" s="89"/>
      <c r="N60" s="87" t="s">
        <v>39</v>
      </c>
      <c r="O60" s="87" t="s">
        <v>40</v>
      </c>
      <c r="P60" s="87" t="s">
        <v>41</v>
      </c>
      <c r="Q60" s="87" t="s">
        <v>42</v>
      </c>
      <c r="R60" s="87" t="s">
        <v>39</v>
      </c>
      <c r="S60" s="87" t="s">
        <v>40</v>
      </c>
      <c r="T60" s="87" t="s">
        <v>41</v>
      </c>
      <c r="U60" s="87" t="s">
        <v>42</v>
      </c>
    </row>
    <row r="62" spans="1:27">
      <c r="A62" s="161" t="s">
        <v>320</v>
      </c>
      <c r="B62" s="161"/>
      <c r="C62" s="161"/>
      <c r="D62" s="161"/>
      <c r="E62" s="161"/>
      <c r="F62" s="89">
        <v>48.070211977662147</v>
      </c>
      <c r="G62" s="89">
        <v>46.461117955331197</v>
      </c>
      <c r="H62" s="89">
        <v>46.774203049032018</v>
      </c>
      <c r="I62" s="89">
        <v>48.554990685185864</v>
      </c>
      <c r="J62" s="89">
        <v>49.192615493590949</v>
      </c>
      <c r="K62" s="89">
        <v>49.835805015064309</v>
      </c>
      <c r="L62" s="89">
        <v>48.33504200616337</v>
      </c>
      <c r="M62" s="89">
        <v>47.086180616077698</v>
      </c>
      <c r="N62" s="89">
        <v>45.851862316152264</v>
      </c>
      <c r="O62" s="89">
        <v>44.41388069250528</v>
      </c>
      <c r="P62" s="89">
        <v>43.55825422889756</v>
      </c>
      <c r="Q62" s="89">
        <v>43.410753629384971</v>
      </c>
      <c r="R62" s="161"/>
      <c r="S62" s="161"/>
      <c r="T62" s="161"/>
      <c r="U62" s="161"/>
      <c r="V62" s="161"/>
      <c r="W62" s="161"/>
      <c r="X62" s="161"/>
      <c r="Y62" s="161"/>
      <c r="Z62" s="161"/>
      <c r="AA62" s="161"/>
    </row>
    <row r="63" spans="1:27" s="161" customFormat="1"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</row>
    <row r="64" spans="1:27">
      <c r="A64" s="87" t="s">
        <v>369</v>
      </c>
    </row>
    <row r="65" spans="1:27">
      <c r="A65" s="5" t="s">
        <v>160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88">
        <v>33962</v>
      </c>
      <c r="O65" s="88">
        <v>44170</v>
      </c>
      <c r="P65" s="88">
        <v>58348</v>
      </c>
      <c r="Q65" s="88">
        <v>44378</v>
      </c>
      <c r="R65" s="88">
        <v>21673</v>
      </c>
      <c r="S65" s="88">
        <v>0</v>
      </c>
      <c r="T65" s="161"/>
      <c r="U65" s="161"/>
      <c r="V65" s="161"/>
      <c r="W65" s="161"/>
      <c r="X65" s="161"/>
      <c r="Y65" s="161"/>
      <c r="Z65" s="161"/>
      <c r="AA65" s="161"/>
    </row>
    <row r="66" spans="1:27">
      <c r="A66" s="5" t="s">
        <v>224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88">
        <v>92.44</v>
      </c>
      <c r="O66" s="88">
        <v>139.1</v>
      </c>
      <c r="P66" s="88">
        <v>169.26</v>
      </c>
      <c r="Q66" s="88">
        <v>143.01</v>
      </c>
      <c r="R66" s="88">
        <v>62.99</v>
      </c>
      <c r="S66" s="88">
        <v>0</v>
      </c>
      <c r="T66" s="161"/>
      <c r="U66" s="161"/>
      <c r="V66" s="161"/>
      <c r="W66" s="161"/>
      <c r="X66" s="161"/>
      <c r="Y66" s="161"/>
      <c r="Z66" s="161"/>
      <c r="AA66" s="161"/>
    </row>
    <row r="67" spans="1:27" s="161" customFormat="1">
      <c r="A67" s="5"/>
      <c r="N67" s="88"/>
      <c r="O67" s="88"/>
      <c r="P67" s="88"/>
      <c r="Q67" s="88"/>
      <c r="R67" s="88"/>
      <c r="S67" s="88"/>
    </row>
    <row r="68" spans="1:27">
      <c r="A68" s="87" t="s">
        <v>370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88">
        <v>135.41999999999999</v>
      </c>
      <c r="O68" s="88">
        <v>128.36000000000001</v>
      </c>
      <c r="P68" s="88">
        <v>138.85000000000002</v>
      </c>
      <c r="Q68" s="88">
        <v>142.04000000000002</v>
      </c>
      <c r="R68" s="88">
        <v>135.72999999999999</v>
      </c>
      <c r="S68" s="161">
        <v>147.11000000000001</v>
      </c>
      <c r="T68" s="161"/>
      <c r="U68" s="161"/>
      <c r="V68" s="161"/>
      <c r="W68" s="161"/>
      <c r="X68" s="161"/>
      <c r="Y68" s="161"/>
      <c r="Z68" s="161"/>
      <c r="AA68" s="161"/>
    </row>
    <row r="69" spans="1:27" s="161" customFormat="1">
      <c r="A69" s="87"/>
      <c r="N69" s="88"/>
      <c r="O69" s="88"/>
      <c r="P69" s="88"/>
      <c r="Q69" s="88"/>
      <c r="R69" s="88"/>
    </row>
    <row r="70" spans="1:27" s="161" customFormat="1">
      <c r="A70" s="87" t="s">
        <v>312</v>
      </c>
      <c r="N70" s="88"/>
      <c r="O70" s="88"/>
      <c r="P70" s="88"/>
      <c r="Q70" s="88"/>
      <c r="R70" s="88"/>
    </row>
    <row r="71" spans="1:27">
      <c r="A71" s="32" t="s">
        <v>24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9">
        <v>32672.736713999999</v>
      </c>
      <c r="N71" s="88">
        <v>30865.842000000004</v>
      </c>
      <c r="O71" s="88">
        <v>31608.087</v>
      </c>
      <c r="P71" s="88">
        <v>39036.900999999998</v>
      </c>
      <c r="Q71" s="88">
        <v>32488.831534000001</v>
      </c>
      <c r="R71" s="88">
        <v>24478</v>
      </c>
      <c r="S71" s="89">
        <v>26894</v>
      </c>
      <c r="T71" s="161"/>
      <c r="U71" s="161"/>
      <c r="V71" s="161"/>
      <c r="W71" s="161"/>
      <c r="X71" s="161"/>
      <c r="Y71" s="161"/>
      <c r="Z71" s="161"/>
      <c r="AA71" s="161"/>
    </row>
    <row r="72" spans="1:27">
      <c r="A72" s="32" t="s">
        <v>26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9">
        <v>242705.64179900047</v>
      </c>
      <c r="N72" s="88">
        <v>208050.99598699989</v>
      </c>
      <c r="O72" s="88">
        <v>234482.38207999978</v>
      </c>
      <c r="P72" s="88">
        <v>230720.11309000012</v>
      </c>
      <c r="Q72" s="88">
        <v>272497.13393180026</v>
      </c>
      <c r="R72" s="88">
        <v>206424</v>
      </c>
      <c r="S72" s="89">
        <v>175366</v>
      </c>
      <c r="T72" s="161"/>
      <c r="U72" s="161"/>
      <c r="V72" s="161"/>
      <c r="W72" s="161"/>
      <c r="X72" s="161"/>
      <c r="Y72" s="161"/>
      <c r="Z72" s="161"/>
      <c r="AA72" s="161"/>
    </row>
    <row r="73" spans="1:27" s="161" customFormat="1">
      <c r="M73" s="9"/>
      <c r="N73" s="88"/>
      <c r="O73" s="88"/>
      <c r="P73" s="88"/>
      <c r="Q73" s="88"/>
      <c r="R73" s="88"/>
      <c r="S73" s="89"/>
    </row>
    <row r="74" spans="1:27" s="161" customFormat="1">
      <c r="A74" s="87" t="s">
        <v>371</v>
      </c>
      <c r="M74" s="9"/>
      <c r="N74" s="88"/>
      <c r="O74" s="88"/>
      <c r="P74" s="88"/>
      <c r="Q74" s="89"/>
      <c r="R74" s="89">
        <v>-3.8204017329657391</v>
      </c>
      <c r="S74" s="89">
        <v>-11.505460218408725</v>
      </c>
    </row>
    <row r="75" spans="1:27" s="161" customFormat="1">
      <c r="A75" s="32" t="s">
        <v>225</v>
      </c>
      <c r="M75" s="9"/>
      <c r="N75" s="6">
        <v>1.8</v>
      </c>
      <c r="O75" s="88"/>
      <c r="P75" s="88"/>
      <c r="Q75" s="6">
        <v>-3.7</v>
      </c>
      <c r="R75" s="6">
        <v>-4.2</v>
      </c>
      <c r="S75" s="89">
        <v>-11.6</v>
      </c>
      <c r="Y75" s="161" t="s">
        <v>226</v>
      </c>
    </row>
    <row r="76" spans="1:27" s="161" customFormat="1">
      <c r="A76" s="32" t="s">
        <v>227</v>
      </c>
      <c r="M76" s="9"/>
      <c r="N76" s="88">
        <v>507.8</v>
      </c>
      <c r="O76" s="88">
        <v>512.79999999999995</v>
      </c>
      <c r="P76" s="88">
        <v>534</v>
      </c>
      <c r="Q76" s="88">
        <v>499.9</v>
      </c>
      <c r="R76" s="88">
        <v>488.4</v>
      </c>
      <c r="S76" s="161">
        <v>453.8</v>
      </c>
      <c r="Y76" s="88">
        <f>N76+O76</f>
        <v>1020.5999999999999</v>
      </c>
      <c r="Z76" s="88">
        <f>S76+R76</f>
        <v>942.2</v>
      </c>
      <c r="AA76" s="89">
        <f>((Z76/Y76)-1)*100</f>
        <v>-7.6817558299039685</v>
      </c>
    </row>
    <row r="77" spans="1:27" s="161" customFormat="1">
      <c r="A77" s="32" t="s">
        <v>228</v>
      </c>
      <c r="M77" s="9"/>
      <c r="N77" s="88">
        <v>557.5</v>
      </c>
      <c r="O77" s="88">
        <v>556.29999999999995</v>
      </c>
      <c r="P77" s="88">
        <v>581.9</v>
      </c>
      <c r="Q77" s="88">
        <v>545.70000000000005</v>
      </c>
      <c r="R77" s="88">
        <v>543.9</v>
      </c>
      <c r="S77" s="89">
        <v>489.9</v>
      </c>
    </row>
    <row r="78" spans="1:27" s="161" customFormat="1">
      <c r="M78" s="9"/>
      <c r="N78" s="88"/>
      <c r="O78" s="88"/>
      <c r="P78" s="88"/>
      <c r="Q78" s="88"/>
      <c r="R78" s="88"/>
      <c r="S78" s="89"/>
    </row>
    <row r="79" spans="1:27">
      <c r="A79" s="161" t="s">
        <v>229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</row>
    <row r="80" spans="1:27">
      <c r="A80" s="14" t="s">
        <v>230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</row>
  </sheetData>
  <mergeCells count="7">
    <mergeCell ref="N59:P59"/>
    <mergeCell ref="R59:T59"/>
    <mergeCell ref="N40:P40"/>
    <mergeCell ref="B40:E40"/>
    <mergeCell ref="F40:I40"/>
    <mergeCell ref="J40:M40"/>
    <mergeCell ref="R40:T40"/>
  </mergeCells>
  <hyperlinks>
    <hyperlink ref="A80" r:id="rId1" xr:uid="{F6A3478A-4D1C-43CB-ADB3-B7A371145067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DBB-68E7-4A78-82D2-57E9E98C9362}">
  <dimension ref="B1:AA272"/>
  <sheetViews>
    <sheetView topLeftCell="B1" zoomScale="101" workbookViewId="0">
      <pane xSplit="1" ySplit="4" topLeftCell="G5" activePane="bottomRight" state="frozen"/>
      <selection pane="topRight" activeCell="C1" sqref="C1"/>
      <selection pane="bottomLeft" activeCell="B5" sqref="B5"/>
      <selection pane="bottomRight" activeCell="B52" sqref="B52"/>
    </sheetView>
  </sheetViews>
  <sheetFormatPr defaultRowHeight="15"/>
  <cols>
    <col min="2" max="2" width="54.7109375" customWidth="1"/>
    <col min="3" max="3" width="9.140625" customWidth="1"/>
    <col min="4" max="5" width="11.140625" bestFit="1" customWidth="1"/>
    <col min="6" max="6" width="9.28515625" customWidth="1"/>
    <col min="7" max="7" width="10.42578125" customWidth="1"/>
    <col min="8" max="8" width="9.28515625" customWidth="1"/>
    <col min="9" max="9" width="11.42578125" customWidth="1"/>
    <col min="10" max="10" width="9.42578125" customWidth="1"/>
    <col min="11" max="11" width="11.140625" bestFit="1" customWidth="1"/>
    <col min="12" max="12" width="8.5703125" customWidth="1"/>
    <col min="13" max="13" width="11.140625" bestFit="1" customWidth="1"/>
    <col min="14" max="14" width="11.7109375" customWidth="1"/>
    <col min="15" max="15" width="10.140625" customWidth="1"/>
    <col min="16" max="17" width="11.140625" bestFit="1" customWidth="1"/>
    <col min="18" max="19" width="9.5703125" customWidth="1"/>
    <col min="20" max="20" width="10.7109375" customWidth="1"/>
    <col min="21" max="23" width="9.5703125" customWidth="1"/>
    <col min="24" max="26" width="5.85546875" customWidth="1"/>
  </cols>
  <sheetData>
    <row r="1" spans="2:27">
      <c r="B1" s="161"/>
      <c r="C1" s="161" t="s">
        <v>231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2:27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2:27" s="19" customFormat="1" ht="15.75">
      <c r="C3" s="19">
        <v>2019</v>
      </c>
      <c r="O3" s="19">
        <v>2020</v>
      </c>
    </row>
    <row r="4" spans="2:27">
      <c r="B4" s="87" t="s">
        <v>93</v>
      </c>
      <c r="C4" s="87" t="s">
        <v>12</v>
      </c>
      <c r="D4" s="87" t="s">
        <v>1</v>
      </c>
      <c r="E4" s="87" t="s">
        <v>2</v>
      </c>
      <c r="F4" s="87" t="s">
        <v>3</v>
      </c>
      <c r="G4" s="87" t="s">
        <v>4</v>
      </c>
      <c r="H4" s="87" t="s">
        <v>5</v>
      </c>
      <c r="I4" s="87" t="s">
        <v>6</v>
      </c>
      <c r="J4" s="87" t="s">
        <v>7</v>
      </c>
      <c r="K4" s="87" t="s">
        <v>8</v>
      </c>
      <c r="L4" s="87" t="s">
        <v>9</v>
      </c>
      <c r="M4" s="87" t="s">
        <v>10</v>
      </c>
      <c r="N4" s="87" t="s">
        <v>11</v>
      </c>
      <c r="O4" s="161" t="s">
        <v>12</v>
      </c>
      <c r="P4" s="161" t="s">
        <v>1</v>
      </c>
      <c r="Q4" s="161" t="s">
        <v>2</v>
      </c>
      <c r="R4" s="161" t="s">
        <v>3</v>
      </c>
      <c r="S4" s="161" t="s">
        <v>4</v>
      </c>
      <c r="T4" s="161" t="s">
        <v>5</v>
      </c>
      <c r="U4" s="161" t="s">
        <v>6</v>
      </c>
      <c r="V4" s="161" t="s">
        <v>7</v>
      </c>
      <c r="W4" s="161" t="s">
        <v>8</v>
      </c>
      <c r="X4" s="161" t="s">
        <v>9</v>
      </c>
      <c r="Y4" s="161" t="s">
        <v>10</v>
      </c>
      <c r="Z4" s="161"/>
    </row>
    <row r="5" spans="2:27" ht="25.5" customHeight="1">
      <c r="B5" s="87" t="s">
        <v>321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46"/>
      <c r="T5" s="161"/>
      <c r="U5" s="161"/>
      <c r="V5" s="161"/>
      <c r="W5" s="161"/>
      <c r="X5" s="161"/>
      <c r="Y5" s="161"/>
      <c r="Z5" s="161"/>
    </row>
    <row r="6" spans="2:27">
      <c r="B6" s="161" t="s">
        <v>232</v>
      </c>
      <c r="C6" s="161">
        <v>3.7</v>
      </c>
      <c r="D6" s="161">
        <v>2.1</v>
      </c>
      <c r="E6" s="161">
        <v>1.3</v>
      </c>
      <c r="F6" s="161">
        <v>0.5</v>
      </c>
      <c r="G6" s="89">
        <v>0.9</v>
      </c>
      <c r="H6" s="89">
        <v>1</v>
      </c>
      <c r="I6" s="161">
        <v>1.5</v>
      </c>
      <c r="J6" s="161">
        <v>1.7</v>
      </c>
      <c r="K6" s="161">
        <v>1.8</v>
      </c>
      <c r="L6" s="161">
        <v>2.1</v>
      </c>
      <c r="M6" s="161">
        <v>2.4</v>
      </c>
      <c r="N6" s="161">
        <v>2.8</v>
      </c>
      <c r="O6" s="161">
        <v>4.4000000000000004</v>
      </c>
      <c r="P6" s="161">
        <v>6.3</v>
      </c>
      <c r="Q6" s="161">
        <v>7.8</v>
      </c>
      <c r="R6" s="161">
        <v>7.8</v>
      </c>
      <c r="S6" s="161">
        <v>7.2</v>
      </c>
      <c r="T6" s="161">
        <v>5.7</v>
      </c>
      <c r="U6" s="161"/>
      <c r="V6" s="161"/>
      <c r="W6" s="161"/>
      <c r="X6" s="161"/>
      <c r="Y6" s="161"/>
      <c r="Z6" s="161"/>
    </row>
    <row r="7" spans="2:27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2:27">
      <c r="B8" s="7" t="s">
        <v>322</v>
      </c>
      <c r="C8" s="6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2:27">
      <c r="B9" s="1" t="s">
        <v>97</v>
      </c>
      <c r="C9" s="88">
        <v>389</v>
      </c>
      <c r="D9" s="88">
        <v>324</v>
      </c>
      <c r="E9" s="88">
        <v>324</v>
      </c>
      <c r="F9" s="11">
        <v>204</v>
      </c>
      <c r="G9" s="11">
        <v>394</v>
      </c>
      <c r="H9" s="11">
        <v>322</v>
      </c>
      <c r="I9" s="11">
        <v>323</v>
      </c>
      <c r="J9" s="161">
        <v>279</v>
      </c>
      <c r="K9" s="161">
        <v>306</v>
      </c>
      <c r="L9" s="161">
        <v>278</v>
      </c>
      <c r="M9" s="161">
        <v>243</v>
      </c>
      <c r="N9" s="161">
        <v>234</v>
      </c>
      <c r="O9" s="161">
        <v>256</v>
      </c>
      <c r="P9" s="161">
        <v>322</v>
      </c>
      <c r="Q9" s="161">
        <v>329</v>
      </c>
      <c r="R9" s="161">
        <v>114</v>
      </c>
      <c r="S9" s="161">
        <v>301</v>
      </c>
      <c r="T9" s="161">
        <v>369</v>
      </c>
      <c r="U9" s="161">
        <v>204</v>
      </c>
      <c r="V9" s="161">
        <v>186</v>
      </c>
      <c r="W9" s="161"/>
      <c r="X9" s="161"/>
      <c r="Y9" s="161"/>
      <c r="Z9" s="161"/>
      <c r="AA9" s="161"/>
    </row>
    <row r="10" spans="2:27">
      <c r="B10" s="1" t="s">
        <v>98</v>
      </c>
      <c r="C10" s="88">
        <v>278</v>
      </c>
      <c r="D10" s="88">
        <v>585</v>
      </c>
      <c r="E10" s="88">
        <v>285</v>
      </c>
      <c r="F10" s="11">
        <v>293</v>
      </c>
      <c r="G10" s="11">
        <v>385</v>
      </c>
      <c r="H10" s="11">
        <v>266</v>
      </c>
      <c r="I10" s="11">
        <v>348</v>
      </c>
      <c r="J10" s="161">
        <v>296</v>
      </c>
      <c r="K10" s="161">
        <v>289</v>
      </c>
      <c r="L10" s="161">
        <v>337</v>
      </c>
      <c r="M10" s="161">
        <v>340</v>
      </c>
      <c r="N10" s="161">
        <v>361</v>
      </c>
      <c r="O10" s="161">
        <v>267</v>
      </c>
      <c r="P10" s="161">
        <v>242</v>
      </c>
      <c r="Q10" s="161">
        <v>214</v>
      </c>
      <c r="R10" s="161">
        <v>238</v>
      </c>
      <c r="S10" s="161">
        <v>516</v>
      </c>
      <c r="T10" s="161">
        <v>262</v>
      </c>
      <c r="U10" s="161">
        <v>310</v>
      </c>
      <c r="V10" s="161">
        <v>286</v>
      </c>
      <c r="W10" s="161"/>
      <c r="X10" s="161"/>
      <c r="Y10" s="161"/>
      <c r="Z10" s="161"/>
      <c r="AA10" s="161"/>
    </row>
    <row r="11" spans="2:27">
      <c r="B11" s="1"/>
      <c r="C11" s="6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2:27">
      <c r="B12" s="7" t="s">
        <v>323</v>
      </c>
      <c r="C12" s="88">
        <v>5073</v>
      </c>
      <c r="D12" s="161">
        <v>5099</v>
      </c>
      <c r="E12" s="161">
        <v>4948</v>
      </c>
      <c r="F12" s="161">
        <v>4974</v>
      </c>
      <c r="G12" s="161">
        <v>4994</v>
      </c>
      <c r="H12" s="161">
        <v>5082</v>
      </c>
      <c r="I12" s="161">
        <v>4928</v>
      </c>
      <c r="J12" s="88">
        <v>4839</v>
      </c>
      <c r="K12" s="88">
        <v>4733</v>
      </c>
      <c r="L12" s="88">
        <v>4727</v>
      </c>
      <c r="M12" s="88">
        <v>4640</v>
      </c>
      <c r="N12" s="88">
        <v>4706</v>
      </c>
      <c r="O12" s="88">
        <v>4605</v>
      </c>
      <c r="P12" s="88">
        <v>5095</v>
      </c>
      <c r="Q12" s="88">
        <v>4585</v>
      </c>
      <c r="R12" s="88">
        <v>4636</v>
      </c>
      <c r="S12" s="88">
        <v>4775</v>
      </c>
      <c r="T12" s="88">
        <v>5250</v>
      </c>
      <c r="U12" s="88">
        <v>5522</v>
      </c>
      <c r="V12" s="88">
        <v>5443</v>
      </c>
      <c r="W12" s="88"/>
      <c r="X12" s="88"/>
      <c r="Y12" s="88"/>
      <c r="Z12" s="88"/>
      <c r="AA12" s="161"/>
    </row>
    <row r="13" spans="2:27">
      <c r="B13" s="7"/>
      <c r="C13" s="88"/>
      <c r="D13" s="161"/>
      <c r="E13" s="161"/>
      <c r="F13" s="161"/>
      <c r="G13" s="161"/>
      <c r="H13" s="161"/>
      <c r="I13" s="161"/>
      <c r="J13" s="88"/>
      <c r="K13" s="88"/>
      <c r="L13" s="88"/>
      <c r="M13" s="88"/>
      <c r="N13" s="88"/>
      <c r="O13" s="88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2:27">
      <c r="B14" s="7" t="s">
        <v>324</v>
      </c>
      <c r="C14" s="88"/>
      <c r="D14" s="161"/>
      <c r="E14" s="161"/>
      <c r="F14" s="161"/>
      <c r="G14" s="161"/>
      <c r="H14" s="161"/>
      <c r="I14" s="161"/>
      <c r="J14" s="88"/>
      <c r="K14" s="88"/>
      <c r="L14" s="88"/>
      <c r="M14" s="88"/>
      <c r="N14" s="88"/>
      <c r="O14" s="88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2:27">
      <c r="B15" s="8" t="s">
        <v>233</v>
      </c>
      <c r="C15" s="88">
        <v>5150.9870000000001</v>
      </c>
      <c r="D15" s="88">
        <v>5224.7629999999999</v>
      </c>
      <c r="E15" s="88">
        <v>5167.8289999999997</v>
      </c>
      <c r="F15" s="88">
        <v>5119.3450000000003</v>
      </c>
      <c r="G15" s="88">
        <v>5153.165</v>
      </c>
      <c r="H15" s="88">
        <v>5133.1809999999996</v>
      </c>
      <c r="I15" s="88">
        <v>5073.1819999999998</v>
      </c>
      <c r="J15" s="88">
        <v>5036.1779999999999</v>
      </c>
      <c r="K15" s="88">
        <v>4913.3329999999996</v>
      </c>
      <c r="L15" s="88">
        <v>5031.8890000000001</v>
      </c>
      <c r="M15" s="88">
        <v>4989.424</v>
      </c>
      <c r="N15" s="88">
        <v>5113</v>
      </c>
      <c r="O15" s="88">
        <v>4971</v>
      </c>
      <c r="P15" s="88">
        <v>5031</v>
      </c>
      <c r="Q15" s="88">
        <v>5021</v>
      </c>
      <c r="R15" s="88">
        <v>5045</v>
      </c>
      <c r="S15" s="88">
        <v>5028</v>
      </c>
      <c r="T15" s="88">
        <v>5035</v>
      </c>
      <c r="U15" s="88">
        <v>5081</v>
      </c>
      <c r="V15" s="88">
        <v>5167</v>
      </c>
      <c r="W15" s="161"/>
      <c r="X15" s="161"/>
      <c r="Y15" s="161"/>
      <c r="Z15" s="161"/>
      <c r="AA15" s="161"/>
    </row>
    <row r="16" spans="2:27">
      <c r="B16" s="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</row>
    <row r="17" spans="2:27">
      <c r="B17" s="7" t="s">
        <v>325</v>
      </c>
      <c r="C17" s="88">
        <v>2426</v>
      </c>
      <c r="D17" s="10">
        <v>2454.5230000000001</v>
      </c>
      <c r="E17" s="10">
        <v>2496.4050000000002</v>
      </c>
      <c r="F17" s="10">
        <v>2477.7539999999999</v>
      </c>
      <c r="G17" s="10">
        <v>2496.7730000000001</v>
      </c>
      <c r="H17" s="10">
        <v>2512.895</v>
      </c>
      <c r="I17" s="10">
        <v>2523.8560000000002</v>
      </c>
      <c r="J17" s="88">
        <v>2526</v>
      </c>
      <c r="K17" s="88">
        <v>2542</v>
      </c>
      <c r="L17" s="88">
        <v>2532</v>
      </c>
      <c r="M17" s="88">
        <v>2559</v>
      </c>
      <c r="N17" s="88">
        <v>2553</v>
      </c>
      <c r="O17" s="88">
        <v>2551</v>
      </c>
      <c r="P17" s="88">
        <v>2534</v>
      </c>
      <c r="Q17" s="88">
        <v>2538</v>
      </c>
      <c r="R17" s="88">
        <v>2513</v>
      </c>
      <c r="S17" s="88">
        <v>2531</v>
      </c>
      <c r="T17" s="88">
        <v>2520</v>
      </c>
      <c r="U17" s="88">
        <v>2609</v>
      </c>
      <c r="V17" s="88">
        <v>2514</v>
      </c>
      <c r="W17" s="88"/>
      <c r="X17" s="88"/>
      <c r="Y17" s="88"/>
      <c r="Z17" s="88"/>
      <c r="AA17" s="161"/>
    </row>
    <row r="18" spans="2:27">
      <c r="B18" s="7" t="s">
        <v>234</v>
      </c>
      <c r="C18" s="6"/>
      <c r="D18" s="161"/>
      <c r="E18" s="161"/>
      <c r="F18" s="161"/>
      <c r="G18" s="161"/>
      <c r="H18" s="161"/>
      <c r="I18" s="161"/>
      <c r="J18" s="88"/>
      <c r="K18" s="88"/>
      <c r="L18" s="88"/>
      <c r="M18" s="88"/>
      <c r="N18" s="88"/>
      <c r="O18" s="88"/>
      <c r="P18" s="161"/>
      <c r="Q18" s="161"/>
      <c r="R18" s="88"/>
      <c r="S18" s="88"/>
      <c r="T18" s="88"/>
      <c r="U18" s="88"/>
      <c r="V18" s="88"/>
      <c r="W18" s="88"/>
      <c r="X18" s="88"/>
      <c r="Y18" s="88"/>
      <c r="Z18" s="88"/>
      <c r="AA18" s="161"/>
    </row>
    <row r="19" spans="2:27">
      <c r="B19" s="7" t="s">
        <v>326</v>
      </c>
      <c r="C19" s="88">
        <v>1021</v>
      </c>
      <c r="D19" s="161">
        <v>1027</v>
      </c>
      <c r="E19" s="9">
        <v>1031.3</v>
      </c>
      <c r="F19" s="9">
        <v>1027.8</v>
      </c>
      <c r="G19" s="161">
        <v>1035</v>
      </c>
      <c r="H19" s="161">
        <v>1037</v>
      </c>
      <c r="I19" s="161">
        <v>1042</v>
      </c>
      <c r="J19" s="88">
        <v>1052</v>
      </c>
      <c r="K19" s="88">
        <v>1046</v>
      </c>
      <c r="L19" s="88">
        <v>1050</v>
      </c>
      <c r="M19" s="88">
        <v>1087</v>
      </c>
      <c r="N19" s="88">
        <v>1070</v>
      </c>
      <c r="O19" s="88">
        <v>1062</v>
      </c>
      <c r="P19" s="88">
        <v>1066</v>
      </c>
      <c r="Q19" s="88">
        <v>1068</v>
      </c>
      <c r="R19" s="88">
        <v>1088</v>
      </c>
      <c r="S19" s="88">
        <v>1154</v>
      </c>
      <c r="T19" s="88">
        <v>1222</v>
      </c>
      <c r="U19" s="88">
        <v>1319</v>
      </c>
      <c r="V19" s="88">
        <v>1315</v>
      </c>
      <c r="W19" s="88"/>
      <c r="X19" s="88"/>
      <c r="Y19" s="88"/>
      <c r="Z19" s="88"/>
      <c r="AA19" s="161"/>
    </row>
    <row r="20" spans="2:27">
      <c r="B20" s="7"/>
      <c r="C20" s="6"/>
      <c r="D20" s="161"/>
      <c r="E20" s="161"/>
      <c r="F20" s="161"/>
      <c r="G20" s="161"/>
      <c r="H20" s="161"/>
      <c r="I20" s="161"/>
      <c r="J20" s="88"/>
      <c r="K20" s="88"/>
      <c r="L20" s="88"/>
      <c r="M20" s="88"/>
      <c r="N20" s="88"/>
      <c r="O20" s="88"/>
      <c r="P20" s="161"/>
      <c r="Q20" s="161"/>
      <c r="R20" s="88"/>
      <c r="S20" s="88"/>
      <c r="T20" s="88"/>
      <c r="U20" s="88"/>
      <c r="V20" s="88"/>
      <c r="W20" s="88"/>
      <c r="X20" s="88"/>
      <c r="Y20" s="88"/>
      <c r="Z20" s="88"/>
    </row>
    <row r="21" spans="2:27" s="161" customFormat="1">
      <c r="B21" s="7" t="s">
        <v>327</v>
      </c>
      <c r="C21" s="6"/>
      <c r="J21" s="88"/>
      <c r="K21" s="88"/>
      <c r="L21" s="88"/>
      <c r="M21" s="88"/>
      <c r="N21" s="88"/>
      <c r="O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2:27" s="161" customFormat="1">
      <c r="B22" s="38" t="s">
        <v>235</v>
      </c>
      <c r="C22" s="6"/>
      <c r="J22" s="88"/>
      <c r="K22" s="88"/>
      <c r="L22" s="88"/>
      <c r="M22" s="88"/>
      <c r="N22" s="88">
        <v>335.54656388000001</v>
      </c>
      <c r="O22" s="88">
        <v>257.09207083000001</v>
      </c>
      <c r="P22" s="88">
        <v>213.87890443000001</v>
      </c>
      <c r="Q22" s="88">
        <v>277.40066872</v>
      </c>
      <c r="R22" s="88">
        <v>186.16556356000001</v>
      </c>
      <c r="S22" s="88">
        <v>333.88277762000001</v>
      </c>
      <c r="T22" s="88">
        <v>312.65799744999998</v>
      </c>
      <c r="U22" s="88">
        <v>307.04426677000004</v>
      </c>
      <c r="V22" s="88">
        <v>248.34926186999999</v>
      </c>
      <c r="W22" s="88"/>
      <c r="X22" s="88"/>
      <c r="Y22" s="88"/>
      <c r="Z22" s="88"/>
    </row>
    <row r="23" spans="2:27" s="161" customFormat="1">
      <c r="B23" s="39" t="s">
        <v>328</v>
      </c>
      <c r="C23" s="6"/>
      <c r="J23" s="88"/>
      <c r="K23" s="88"/>
      <c r="L23" s="88"/>
      <c r="M23" s="88"/>
      <c r="N23" s="215">
        <v>260.51452723</v>
      </c>
      <c r="O23" s="215">
        <v>237.81942227000002</v>
      </c>
      <c r="P23" s="215">
        <v>174.08101925</v>
      </c>
      <c r="Q23" s="215">
        <v>244.53616528999999</v>
      </c>
      <c r="R23" s="215">
        <v>167.35728518000002</v>
      </c>
      <c r="S23" s="215">
        <v>190.40005522000001</v>
      </c>
      <c r="T23" s="215">
        <v>267.28743634</v>
      </c>
      <c r="U23" s="215">
        <v>199.57469860000003</v>
      </c>
      <c r="V23" s="215">
        <v>235.69624083999997</v>
      </c>
      <c r="W23" s="88"/>
      <c r="X23" s="88"/>
      <c r="Y23" s="88"/>
      <c r="Z23" s="88"/>
    </row>
    <row r="24" spans="2:27" s="161" customFormat="1">
      <c r="B24" s="38" t="s">
        <v>236</v>
      </c>
      <c r="C24" s="6"/>
      <c r="J24" s="88"/>
      <c r="K24" s="88"/>
      <c r="L24" s="88"/>
      <c r="M24" s="88"/>
      <c r="N24" s="88">
        <v>415.83479050999983</v>
      </c>
      <c r="O24" s="88">
        <v>267.65870558000006</v>
      </c>
      <c r="P24" s="88">
        <v>280.57932825879652</v>
      </c>
      <c r="Q24" s="88">
        <v>288.38115405999997</v>
      </c>
      <c r="R24" s="88">
        <v>362.33261635000014</v>
      </c>
      <c r="S24" s="88">
        <v>247.82880272999998</v>
      </c>
      <c r="T24" s="88">
        <v>327.99866043999992</v>
      </c>
      <c r="U24" s="88">
        <v>328.27670132000009</v>
      </c>
      <c r="V24" s="88">
        <v>328.72942544000006</v>
      </c>
      <c r="W24" s="88"/>
      <c r="X24" s="88"/>
      <c r="Y24" s="88"/>
      <c r="Z24" s="88"/>
    </row>
    <row r="25" spans="2:27">
      <c r="B25" s="1"/>
      <c r="C25" s="6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2:27">
      <c r="B26" s="7" t="s">
        <v>329</v>
      </c>
      <c r="C26" s="6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2:27">
      <c r="B27" s="1" t="s">
        <v>237</v>
      </c>
      <c r="C27" s="161">
        <v>1750</v>
      </c>
      <c r="D27" s="161">
        <v>1891</v>
      </c>
      <c r="E27" s="161">
        <v>2401</v>
      </c>
      <c r="F27" s="161">
        <v>2106</v>
      </c>
      <c r="G27" s="161">
        <v>2434</v>
      </c>
      <c r="H27" s="161">
        <v>2523</v>
      </c>
      <c r="I27" s="161">
        <v>2537</v>
      </c>
      <c r="J27" s="161">
        <v>2484</v>
      </c>
      <c r="K27" s="161">
        <v>2695</v>
      </c>
      <c r="L27" s="161">
        <v>2761</v>
      </c>
      <c r="M27" s="161">
        <v>2298</v>
      </c>
      <c r="N27" s="161">
        <v>3053</v>
      </c>
      <c r="O27" s="161">
        <v>1857</v>
      </c>
      <c r="P27" s="161">
        <v>1471</v>
      </c>
      <c r="Q27" s="161">
        <v>752</v>
      </c>
      <c r="R27" s="161">
        <v>0</v>
      </c>
      <c r="S27" s="161">
        <v>34</v>
      </c>
      <c r="T27" s="161">
        <v>0</v>
      </c>
      <c r="U27" s="161"/>
      <c r="V27" s="161"/>
      <c r="W27" s="161"/>
      <c r="X27" s="161"/>
      <c r="Y27" s="161"/>
      <c r="Z27" s="161"/>
    </row>
    <row r="28" spans="2:27">
      <c r="B28" s="1" t="s">
        <v>238</v>
      </c>
      <c r="C28" s="6"/>
      <c r="D28" s="161">
        <v>272</v>
      </c>
      <c r="E28" s="161">
        <v>92</v>
      </c>
      <c r="F28" s="161">
        <v>271</v>
      </c>
      <c r="G28" s="161">
        <v>78</v>
      </c>
      <c r="H28" s="161"/>
      <c r="I28" s="161"/>
      <c r="J28" s="161"/>
      <c r="K28" s="161">
        <v>1175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2:27">
      <c r="B29" s="3" t="s">
        <v>239</v>
      </c>
      <c r="C29" s="15">
        <f>SUM(C27:C28)</f>
        <v>1750</v>
      </c>
      <c r="D29" s="15">
        <f t="shared" ref="D29:T29" si="0">SUM(D27:D28)</f>
        <v>2163</v>
      </c>
      <c r="E29" s="15">
        <f t="shared" si="0"/>
        <v>2493</v>
      </c>
      <c r="F29" s="15">
        <f t="shared" si="0"/>
        <v>2377</v>
      </c>
      <c r="G29" s="15">
        <f t="shared" si="0"/>
        <v>2512</v>
      </c>
      <c r="H29" s="15">
        <f t="shared" si="0"/>
        <v>2523</v>
      </c>
      <c r="I29" s="15">
        <f t="shared" si="0"/>
        <v>2537</v>
      </c>
      <c r="J29" s="15">
        <f t="shared" si="0"/>
        <v>2484</v>
      </c>
      <c r="K29" s="15">
        <f t="shared" si="0"/>
        <v>3870</v>
      </c>
      <c r="L29" s="15">
        <f t="shared" si="0"/>
        <v>2761</v>
      </c>
      <c r="M29" s="15">
        <f t="shared" si="0"/>
        <v>2298</v>
      </c>
      <c r="N29" s="15">
        <f t="shared" si="0"/>
        <v>3053</v>
      </c>
      <c r="O29" s="15">
        <f t="shared" si="0"/>
        <v>1857</v>
      </c>
      <c r="P29" s="15">
        <f t="shared" si="0"/>
        <v>1471</v>
      </c>
      <c r="Q29" s="15">
        <f t="shared" si="0"/>
        <v>752</v>
      </c>
      <c r="R29" s="15">
        <f t="shared" si="0"/>
        <v>0</v>
      </c>
      <c r="S29" s="15">
        <f t="shared" si="0"/>
        <v>34</v>
      </c>
      <c r="T29" s="15">
        <f t="shared" si="0"/>
        <v>0</v>
      </c>
      <c r="U29" s="161"/>
      <c r="V29" s="161"/>
      <c r="W29" s="161"/>
      <c r="X29" s="161"/>
      <c r="Y29" s="161"/>
      <c r="Z29" s="161"/>
    </row>
    <row r="30" spans="2:27">
      <c r="B30" s="161"/>
      <c r="C30" s="6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2:27" ht="31.5" customHeight="1">
      <c r="B31" s="47" t="s">
        <v>240</v>
      </c>
      <c r="C31" s="71">
        <v>2016</v>
      </c>
      <c r="D31" s="35"/>
      <c r="E31" s="35"/>
      <c r="F31" s="35"/>
      <c r="G31" s="35">
        <v>2017</v>
      </c>
      <c r="H31" s="35"/>
      <c r="I31" s="35"/>
      <c r="J31" s="35"/>
      <c r="K31" s="35">
        <v>2018</v>
      </c>
      <c r="L31" s="35"/>
      <c r="M31" s="35"/>
      <c r="N31" s="35"/>
      <c r="O31" s="35">
        <v>2019</v>
      </c>
      <c r="P31" s="55"/>
      <c r="Q31" s="55"/>
      <c r="R31" s="55"/>
      <c r="S31" s="35">
        <v>2020</v>
      </c>
      <c r="T31" s="55"/>
      <c r="U31" s="55"/>
      <c r="V31" s="55"/>
      <c r="W31" s="161"/>
      <c r="X31" s="161"/>
      <c r="Y31" s="161"/>
      <c r="Z31" s="161"/>
    </row>
    <row r="32" spans="2:27" ht="15.75">
      <c r="B32" s="1"/>
      <c r="C32" s="72" t="s">
        <v>39</v>
      </c>
      <c r="D32" s="55" t="s">
        <v>40</v>
      </c>
      <c r="E32" s="55" t="s">
        <v>41</v>
      </c>
      <c r="F32" s="55" t="s">
        <v>42</v>
      </c>
      <c r="G32" s="55" t="s">
        <v>39</v>
      </c>
      <c r="H32" s="55" t="s">
        <v>40</v>
      </c>
      <c r="I32" s="55" t="s">
        <v>41</v>
      </c>
      <c r="J32" s="55" t="s">
        <v>42</v>
      </c>
      <c r="K32" s="35" t="s">
        <v>39</v>
      </c>
      <c r="L32" s="35" t="s">
        <v>40</v>
      </c>
      <c r="M32" s="35" t="s">
        <v>41</v>
      </c>
      <c r="N32" s="35" t="s">
        <v>42</v>
      </c>
      <c r="O32" s="35" t="s">
        <v>39</v>
      </c>
      <c r="P32" s="35" t="s">
        <v>40</v>
      </c>
      <c r="Q32" s="35" t="s">
        <v>41</v>
      </c>
      <c r="R32" s="55" t="s">
        <v>42</v>
      </c>
      <c r="S32" s="35" t="s">
        <v>39</v>
      </c>
      <c r="T32" s="35" t="s">
        <v>40</v>
      </c>
      <c r="U32" s="35" t="s">
        <v>41</v>
      </c>
      <c r="V32" s="55" t="s">
        <v>42</v>
      </c>
      <c r="W32" s="161"/>
      <c r="X32" s="161"/>
      <c r="Y32" s="161"/>
      <c r="Z32" s="161"/>
    </row>
    <row r="33" spans="2:26">
      <c r="B33" s="87" t="s">
        <v>330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2:26">
      <c r="B34" s="18" t="s">
        <v>241</v>
      </c>
      <c r="C34" s="6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2:26">
      <c r="B35" s="5" t="s">
        <v>334</v>
      </c>
      <c r="C35" s="88"/>
      <c r="D35" s="161"/>
      <c r="E35" s="161"/>
      <c r="F35" s="161"/>
      <c r="G35" s="161"/>
      <c r="H35" s="161"/>
      <c r="I35" s="161"/>
      <c r="J35" s="161"/>
      <c r="K35" s="88">
        <v>9778</v>
      </c>
      <c r="L35" s="88">
        <v>6964</v>
      </c>
      <c r="M35" s="88">
        <v>6938</v>
      </c>
      <c r="N35" s="88">
        <v>10766</v>
      </c>
      <c r="O35" s="88">
        <v>4921</v>
      </c>
      <c r="P35" s="88">
        <v>7523</v>
      </c>
      <c r="Q35" s="88">
        <v>7189</v>
      </c>
      <c r="R35" s="88">
        <v>14117</v>
      </c>
      <c r="S35" s="88">
        <v>4741</v>
      </c>
      <c r="T35" s="88">
        <v>475</v>
      </c>
      <c r="U35" s="161"/>
      <c r="V35" s="161"/>
      <c r="W35" s="161"/>
      <c r="X35" s="161"/>
      <c r="Y35" s="161"/>
      <c r="Z35" s="161"/>
    </row>
    <row r="36" spans="2:26">
      <c r="B36" s="161"/>
      <c r="C36" s="88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2:26">
      <c r="B37" s="7" t="s">
        <v>331</v>
      </c>
      <c r="C37" s="88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2:26">
      <c r="B38" s="1" t="s">
        <v>332</v>
      </c>
      <c r="C38" s="88"/>
      <c r="D38" s="161"/>
      <c r="E38" s="161"/>
      <c r="F38" s="161"/>
      <c r="G38" s="161"/>
      <c r="H38" s="161"/>
      <c r="I38" s="161"/>
      <c r="J38" s="161"/>
      <c r="K38" s="161">
        <v>714</v>
      </c>
      <c r="L38" s="161">
        <v>1299</v>
      </c>
      <c r="M38" s="161">
        <v>1440</v>
      </c>
      <c r="N38" s="161">
        <v>1562</v>
      </c>
      <c r="O38" s="88">
        <v>2927</v>
      </c>
      <c r="P38" s="88">
        <v>8555</v>
      </c>
      <c r="Q38" s="88">
        <v>2374</v>
      </c>
      <c r="R38" s="88">
        <v>3917</v>
      </c>
      <c r="S38" s="88">
        <v>1969</v>
      </c>
      <c r="T38" s="88">
        <v>2780</v>
      </c>
      <c r="U38" s="161"/>
      <c r="V38" s="161"/>
      <c r="W38" s="161"/>
      <c r="X38" s="161"/>
      <c r="Y38" s="161"/>
      <c r="Z38" s="161"/>
    </row>
    <row r="40" spans="2:26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88"/>
      <c r="V40" s="161"/>
      <c r="W40" s="161"/>
      <c r="X40" s="161"/>
      <c r="Y40" s="161"/>
      <c r="Z40" s="161"/>
    </row>
    <row r="41" spans="2:26">
      <c r="B41" s="87" t="s">
        <v>333</v>
      </c>
      <c r="C41" s="10">
        <v>608086</v>
      </c>
      <c r="D41" s="10">
        <v>657466</v>
      </c>
      <c r="E41" s="10">
        <v>620882</v>
      </c>
      <c r="F41" s="10">
        <v>709474</v>
      </c>
      <c r="G41" s="10">
        <v>643250</v>
      </c>
      <c r="H41" s="10">
        <v>680913</v>
      </c>
      <c r="I41" s="10">
        <v>786725</v>
      </c>
      <c r="J41" s="10">
        <v>753034</v>
      </c>
      <c r="K41" s="10">
        <v>788071</v>
      </c>
      <c r="L41" s="10">
        <v>769865</v>
      </c>
      <c r="M41" s="10">
        <v>857331</v>
      </c>
      <c r="N41" s="10">
        <v>864290</v>
      </c>
      <c r="O41" s="10">
        <v>716048</v>
      </c>
      <c r="P41" s="10">
        <v>746414</v>
      </c>
      <c r="Q41" s="10">
        <v>740432</v>
      </c>
      <c r="R41" s="10">
        <v>739308</v>
      </c>
      <c r="S41" s="88">
        <v>673620</v>
      </c>
      <c r="T41" s="10">
        <v>625044.77674000012</v>
      </c>
      <c r="U41" s="88"/>
      <c r="V41" s="161"/>
      <c r="W41" s="161"/>
      <c r="X41" s="161"/>
      <c r="Y41" s="161"/>
      <c r="Z41" s="161"/>
    </row>
    <row r="42" spans="2:26">
      <c r="B42" s="39" t="s">
        <v>33</v>
      </c>
      <c r="C42" s="88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88">
        <v>1196099</v>
      </c>
      <c r="O42" s="88">
        <v>791379</v>
      </c>
      <c r="P42" s="161">
        <v>1011580</v>
      </c>
      <c r="Q42" s="161">
        <v>955829</v>
      </c>
      <c r="R42" s="161">
        <v>873832</v>
      </c>
      <c r="S42" s="161">
        <v>828974</v>
      </c>
      <c r="T42" s="88">
        <v>955649</v>
      </c>
      <c r="U42" s="161"/>
      <c r="V42" s="161"/>
      <c r="W42" s="161"/>
      <c r="X42" s="161"/>
      <c r="Y42" s="161"/>
      <c r="Z42" s="161"/>
    </row>
    <row r="43" spans="2:26">
      <c r="B43" s="39" t="s">
        <v>242</v>
      </c>
      <c r="C43" s="88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>
        <v>1097419</v>
      </c>
      <c r="O43" s="88">
        <v>774198</v>
      </c>
      <c r="P43" s="161">
        <v>899784</v>
      </c>
      <c r="Q43" s="161">
        <v>941816</v>
      </c>
      <c r="R43" s="161">
        <v>1218520</v>
      </c>
      <c r="S43" s="88">
        <v>840599</v>
      </c>
      <c r="T43" s="161">
        <v>978112</v>
      </c>
      <c r="U43" s="161"/>
      <c r="V43" s="161"/>
      <c r="W43" s="161"/>
      <c r="X43" s="161"/>
      <c r="Y43" s="161"/>
      <c r="Z43" s="161"/>
    </row>
    <row r="44" spans="2:26">
      <c r="B44" s="87"/>
      <c r="C44" s="88"/>
      <c r="D44" s="161"/>
      <c r="E44" s="161"/>
      <c r="F44" s="88"/>
      <c r="G44" s="161"/>
      <c r="H44" s="161"/>
      <c r="I44" s="161"/>
      <c r="J44" s="161"/>
      <c r="K44" s="161"/>
      <c r="L44" s="161"/>
      <c r="M44" s="161"/>
      <c r="N44" s="161"/>
      <c r="O44" s="88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2:26">
      <c r="B45" s="4" t="s">
        <v>372</v>
      </c>
      <c r="C45" s="161">
        <v>15554</v>
      </c>
      <c r="D45" s="161">
        <v>70173</v>
      </c>
      <c r="E45" s="161">
        <v>114011</v>
      </c>
      <c r="F45" s="88">
        <v>43951</v>
      </c>
      <c r="G45" s="161">
        <v>19932</v>
      </c>
      <c r="H45" s="161">
        <v>81511</v>
      </c>
      <c r="I45" s="161">
        <v>69154</v>
      </c>
      <c r="J45" s="161">
        <v>43219</v>
      </c>
      <c r="K45" s="161">
        <v>44</v>
      </c>
      <c r="L45" s="161">
        <v>75383</v>
      </c>
      <c r="M45" s="161">
        <v>34997</v>
      </c>
      <c r="N45" s="161">
        <v>206796</v>
      </c>
      <c r="O45" s="161">
        <v>29619</v>
      </c>
      <c r="P45" s="161">
        <v>48064</v>
      </c>
      <c r="Q45" s="161">
        <v>62742</v>
      </c>
      <c r="R45" s="161" t="s">
        <v>243</v>
      </c>
      <c r="S45" s="161"/>
      <c r="T45" s="161"/>
      <c r="U45" s="161"/>
      <c r="V45" s="161"/>
      <c r="W45" s="161"/>
      <c r="X45" s="161"/>
      <c r="Y45" s="161"/>
      <c r="Z45" s="161"/>
    </row>
    <row r="46" spans="2:26" ht="15.75">
      <c r="B46" s="87"/>
      <c r="C46" s="88"/>
      <c r="D46" s="161"/>
      <c r="E46" s="161"/>
      <c r="F46" s="88"/>
      <c r="G46" s="161"/>
      <c r="H46" s="161"/>
      <c r="I46" s="161"/>
      <c r="J46" s="161"/>
      <c r="K46" s="161"/>
      <c r="L46" s="161"/>
      <c r="M46" s="161"/>
      <c r="N46" s="161"/>
      <c r="O46" s="35">
        <v>2019</v>
      </c>
      <c r="P46" s="55"/>
      <c r="Q46" s="55"/>
      <c r="R46" s="55"/>
      <c r="S46" s="35">
        <v>2020</v>
      </c>
      <c r="T46" s="161"/>
      <c r="U46" s="161"/>
      <c r="V46" s="161"/>
      <c r="W46" s="161"/>
      <c r="X46" s="161"/>
      <c r="Y46" s="161"/>
      <c r="Z46" s="161"/>
    </row>
    <row r="47" spans="2:26" ht="15.75">
      <c r="B47" s="161"/>
      <c r="C47" s="88"/>
      <c r="D47" s="161"/>
      <c r="E47" s="161"/>
      <c r="F47" s="88"/>
      <c r="G47" s="161"/>
      <c r="H47" s="161"/>
      <c r="I47" s="161"/>
      <c r="J47" s="161"/>
      <c r="K47" s="161"/>
      <c r="L47" s="161"/>
      <c r="M47" s="161"/>
      <c r="N47" s="161"/>
      <c r="O47" s="35" t="s">
        <v>39</v>
      </c>
      <c r="P47" s="35" t="s">
        <v>40</v>
      </c>
      <c r="Q47" s="35" t="s">
        <v>41</v>
      </c>
      <c r="R47" s="55" t="s">
        <v>42</v>
      </c>
      <c r="S47" s="35" t="s">
        <v>39</v>
      </c>
      <c r="T47" s="35" t="s">
        <v>40</v>
      </c>
      <c r="U47" s="161"/>
    </row>
    <row r="48" spans="2:26">
      <c r="B48" s="87" t="s">
        <v>373</v>
      </c>
      <c r="C48" s="88"/>
      <c r="D48" s="161"/>
      <c r="E48" s="161"/>
      <c r="F48" s="88"/>
      <c r="G48" s="161"/>
      <c r="H48" s="161"/>
      <c r="I48" s="161"/>
      <c r="J48" s="161"/>
      <c r="K48" s="88"/>
      <c r="L48" s="161"/>
      <c r="M48" s="161"/>
      <c r="N48" s="161"/>
      <c r="O48" s="161">
        <v>6042</v>
      </c>
      <c r="P48" s="161">
        <v>7063</v>
      </c>
      <c r="Q48" s="161">
        <v>7716</v>
      </c>
      <c r="R48" s="161">
        <v>8112</v>
      </c>
      <c r="S48" s="161">
        <v>4080</v>
      </c>
      <c r="T48" s="88">
        <v>34</v>
      </c>
      <c r="U48" s="161"/>
    </row>
    <row r="49" spans="2:21" s="161" customFormat="1">
      <c r="B49" s="87"/>
      <c r="C49" s="88"/>
      <c r="F49" s="88"/>
      <c r="K49" s="88"/>
      <c r="T49" s="88"/>
    </row>
    <row r="50" spans="2:21">
      <c r="B50" s="87" t="s">
        <v>312</v>
      </c>
      <c r="C50" s="88"/>
      <c r="D50" s="161"/>
      <c r="E50" s="161"/>
      <c r="F50" s="88"/>
      <c r="G50" s="161"/>
      <c r="H50" s="161"/>
      <c r="I50" s="161"/>
      <c r="J50" s="161"/>
      <c r="K50" s="88"/>
      <c r="L50" s="161"/>
      <c r="M50" s="161"/>
      <c r="N50" s="161"/>
      <c r="O50" s="161"/>
      <c r="P50" s="161"/>
      <c r="Q50" s="161"/>
      <c r="R50" s="161"/>
      <c r="S50" s="161"/>
      <c r="T50" s="161"/>
      <c r="U50" s="161"/>
    </row>
    <row r="51" spans="2:21">
      <c r="B51" s="38" t="s">
        <v>24</v>
      </c>
      <c r="C51" s="88"/>
      <c r="D51" s="161"/>
      <c r="E51" s="161"/>
      <c r="F51" s="88"/>
      <c r="G51" s="161"/>
      <c r="H51" s="161"/>
      <c r="I51" s="161"/>
      <c r="J51" s="161"/>
      <c r="K51" s="88"/>
      <c r="L51" s="161"/>
      <c r="M51" s="161"/>
      <c r="N51" s="161"/>
      <c r="O51" s="88">
        <v>1037</v>
      </c>
      <c r="P51" s="88">
        <v>920</v>
      </c>
      <c r="Q51" s="88">
        <v>908</v>
      </c>
      <c r="R51" s="161">
        <v>755</v>
      </c>
      <c r="S51" s="161">
        <v>907</v>
      </c>
      <c r="T51" s="161">
        <v>784</v>
      </c>
      <c r="U51" s="161"/>
    </row>
    <row r="52" spans="2:21">
      <c r="B52" s="38" t="s">
        <v>26</v>
      </c>
      <c r="C52" s="88"/>
      <c r="D52" s="161"/>
      <c r="E52" s="161"/>
      <c r="F52" s="88"/>
      <c r="G52" s="161"/>
      <c r="H52" s="161"/>
      <c r="I52" s="161"/>
      <c r="J52" s="161"/>
      <c r="K52" s="88"/>
      <c r="L52" s="161"/>
      <c r="M52" s="161"/>
      <c r="N52" s="161"/>
      <c r="O52" s="88">
        <v>1148</v>
      </c>
      <c r="P52" s="88">
        <v>944</v>
      </c>
      <c r="Q52" s="88">
        <v>933</v>
      </c>
      <c r="R52" s="161">
        <v>1038</v>
      </c>
      <c r="S52" s="161">
        <v>723</v>
      </c>
      <c r="T52" s="161">
        <v>1016</v>
      </c>
      <c r="U52" s="161"/>
    </row>
    <row r="53" spans="2:21" s="86" customFormat="1">
      <c r="B53" s="87"/>
      <c r="C53" s="88"/>
      <c r="D53" s="161"/>
      <c r="E53" s="161"/>
      <c r="F53" s="88"/>
      <c r="G53" s="161"/>
      <c r="H53" s="161"/>
      <c r="I53" s="161"/>
      <c r="J53" s="161"/>
      <c r="K53" s="88"/>
      <c r="L53" s="161"/>
      <c r="M53" s="161"/>
      <c r="N53" s="161"/>
      <c r="O53" s="88"/>
      <c r="P53" s="88"/>
      <c r="Q53" s="88"/>
      <c r="R53" s="88"/>
      <c r="S53" s="161"/>
      <c r="T53" s="161"/>
      <c r="U53" s="161"/>
    </row>
    <row r="54" spans="2:21" s="86" customFormat="1">
      <c r="B54" s="38" t="s">
        <v>244</v>
      </c>
      <c r="C54" s="88"/>
      <c r="D54" s="161"/>
      <c r="E54" s="161"/>
      <c r="F54" s="88"/>
      <c r="G54" s="161"/>
      <c r="H54" s="161"/>
      <c r="I54" s="161"/>
      <c r="J54" s="161"/>
      <c r="K54" s="88"/>
      <c r="L54" s="161"/>
      <c r="M54" s="161"/>
      <c r="N54" s="161"/>
      <c r="O54" s="88">
        <v>1021334</v>
      </c>
      <c r="P54" s="88">
        <v>1005382</v>
      </c>
      <c r="Q54" s="88">
        <v>883972</v>
      </c>
      <c r="R54" s="88">
        <v>854243</v>
      </c>
      <c r="S54" s="88">
        <v>900237</v>
      </c>
      <c r="T54" s="88">
        <v>834768</v>
      </c>
      <c r="U54" s="161"/>
    </row>
    <row r="55" spans="2:21" s="86" customFormat="1">
      <c r="B55" s="38" t="s">
        <v>245</v>
      </c>
      <c r="C55" s="88"/>
      <c r="D55" s="161"/>
      <c r="E55" s="161"/>
      <c r="F55" s="88"/>
      <c r="G55" s="161"/>
      <c r="H55" s="161"/>
      <c r="I55" s="161"/>
      <c r="J55" s="161"/>
      <c r="K55" s="88"/>
      <c r="L55" s="161"/>
      <c r="M55" s="161"/>
      <c r="N55" s="161"/>
      <c r="O55" s="88">
        <v>1115356</v>
      </c>
      <c r="P55" s="88">
        <v>974542</v>
      </c>
      <c r="Q55" s="88">
        <v>944767</v>
      </c>
      <c r="R55" s="88">
        <v>1128467</v>
      </c>
      <c r="S55" s="88">
        <v>734828</v>
      </c>
      <c r="T55" s="88">
        <v>1018486</v>
      </c>
      <c r="U55" s="161"/>
    </row>
    <row r="56" spans="2:21" s="86" customFormat="1">
      <c r="B56" s="87"/>
      <c r="C56" s="88"/>
      <c r="D56" s="161"/>
      <c r="E56" s="161"/>
      <c r="F56" s="88"/>
      <c r="G56" s="161"/>
      <c r="H56" s="161"/>
      <c r="I56" s="161"/>
      <c r="J56" s="161"/>
      <c r="K56" s="88"/>
      <c r="L56" s="161"/>
      <c r="M56" s="161"/>
      <c r="N56" s="161"/>
      <c r="O56" s="88"/>
      <c r="P56" s="88"/>
      <c r="Q56" s="88"/>
      <c r="R56" s="88"/>
      <c r="S56" s="161"/>
      <c r="T56" s="161"/>
      <c r="U56" s="161"/>
    </row>
    <row r="57" spans="2:21" s="86" customFormat="1">
      <c r="B57" s="87"/>
      <c r="C57" s="88"/>
      <c r="D57" s="161"/>
      <c r="E57" s="161"/>
      <c r="F57" s="88"/>
      <c r="G57" s="161"/>
      <c r="H57" s="161"/>
      <c r="I57" s="161"/>
      <c r="J57" s="161"/>
      <c r="K57" s="88"/>
      <c r="L57" s="161"/>
      <c r="M57" s="161"/>
      <c r="N57" s="161"/>
      <c r="O57" s="88"/>
      <c r="P57" s="88"/>
      <c r="Q57" s="88"/>
      <c r="R57" s="88"/>
      <c r="S57" s="161"/>
      <c r="T57" s="161"/>
      <c r="U57" s="161"/>
    </row>
    <row r="58" spans="2:21" s="86" customFormat="1">
      <c r="B58" s="87"/>
      <c r="C58" s="88"/>
      <c r="D58" s="161"/>
      <c r="E58" s="161"/>
      <c r="F58" s="88"/>
      <c r="G58" s="161"/>
      <c r="H58" s="161"/>
      <c r="I58" s="161"/>
      <c r="J58" s="161"/>
      <c r="K58" s="88"/>
      <c r="L58" s="161"/>
      <c r="M58" s="161"/>
      <c r="N58" s="161"/>
      <c r="O58" s="88"/>
      <c r="P58" s="88"/>
      <c r="Q58" s="88"/>
      <c r="R58" s="88"/>
      <c r="S58" s="161"/>
      <c r="T58" s="161"/>
      <c r="U58" s="161"/>
    </row>
    <row r="59" spans="2:21">
      <c r="B59" s="161" t="s">
        <v>246</v>
      </c>
      <c r="C59" s="88"/>
      <c r="D59" s="161"/>
      <c r="E59" s="161"/>
      <c r="F59" s="88"/>
      <c r="G59" s="88"/>
      <c r="H59" s="161"/>
      <c r="I59" s="161"/>
      <c r="J59" s="161"/>
      <c r="K59" s="88"/>
      <c r="L59" s="161"/>
      <c r="M59" s="161"/>
      <c r="N59" s="161"/>
      <c r="O59" s="161"/>
      <c r="P59" s="161"/>
      <c r="Q59" s="161"/>
      <c r="R59" s="161"/>
      <c r="S59" s="161"/>
      <c r="T59" s="161"/>
      <c r="U59" s="161"/>
    </row>
    <row r="60" spans="2:21">
      <c r="B60" s="14" t="s">
        <v>247</v>
      </c>
      <c r="C60" s="88"/>
      <c r="D60" s="161"/>
      <c r="E60" s="161"/>
      <c r="F60" s="161"/>
      <c r="G60" s="88"/>
      <c r="H60" s="161"/>
      <c r="I60" s="161"/>
      <c r="J60" s="161"/>
      <c r="K60" s="88"/>
      <c r="L60" s="161"/>
      <c r="M60" s="161"/>
      <c r="N60" s="161"/>
      <c r="O60" s="161"/>
      <c r="P60" s="161"/>
      <c r="Q60" s="161"/>
      <c r="R60" s="161"/>
      <c r="S60" s="161"/>
      <c r="T60" s="161"/>
      <c r="U60" s="161"/>
    </row>
    <row r="61" spans="2:21">
      <c r="B61" s="14" t="s">
        <v>248</v>
      </c>
      <c r="C61" s="88"/>
      <c r="D61" s="161"/>
      <c r="E61" s="161"/>
      <c r="F61" s="161"/>
      <c r="G61" s="88"/>
      <c r="H61" s="161"/>
      <c r="I61" s="161"/>
      <c r="J61" s="161"/>
      <c r="K61" s="88"/>
      <c r="L61" s="161"/>
      <c r="M61" s="161"/>
      <c r="N61" s="161"/>
      <c r="O61" s="161"/>
      <c r="P61" s="161"/>
      <c r="Q61" s="161"/>
      <c r="R61" s="161"/>
      <c r="S61" s="161"/>
      <c r="T61" s="161"/>
      <c r="U61" s="161"/>
    </row>
    <row r="62" spans="2:21">
      <c r="B62" s="161"/>
      <c r="C62" s="88"/>
      <c r="D62" s="161"/>
      <c r="E62" s="161"/>
      <c r="F62" s="161"/>
      <c r="G62" s="88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</row>
    <row r="63" spans="2:21">
      <c r="B63" s="161"/>
      <c r="C63" s="88"/>
      <c r="D63" s="161"/>
      <c r="E63" s="161"/>
      <c r="F63" s="161"/>
      <c r="G63" s="88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</row>
    <row r="64" spans="2:21">
      <c r="B64" s="161"/>
      <c r="C64" s="88"/>
      <c r="D64" s="161"/>
      <c r="E64" s="161"/>
      <c r="F64" s="161"/>
      <c r="G64" s="88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</row>
    <row r="65" spans="2:21">
      <c r="B65" s="161"/>
      <c r="C65" s="88"/>
      <c r="D65" s="161"/>
      <c r="E65" s="161"/>
      <c r="F65" s="161"/>
      <c r="G65" s="88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</row>
    <row r="66" spans="2:21">
      <c r="B66" s="161"/>
      <c r="C66" s="88"/>
      <c r="D66" s="161"/>
      <c r="E66" s="161"/>
      <c r="F66" s="161"/>
      <c r="G66" s="88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</row>
    <row r="67" spans="2:21">
      <c r="B67" s="161"/>
      <c r="C67" s="88"/>
      <c r="D67" s="161"/>
      <c r="E67" s="161"/>
      <c r="F67" s="161"/>
      <c r="G67" s="88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</row>
    <row r="68" spans="2:21">
      <c r="B68" s="161"/>
      <c r="C68" s="88"/>
      <c r="D68" s="161"/>
      <c r="E68" s="161"/>
      <c r="F68" s="161"/>
      <c r="G68" s="88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</row>
    <row r="69" spans="2:21">
      <c r="B69" s="161"/>
      <c r="C69" s="88"/>
      <c r="D69" s="161"/>
      <c r="E69" s="161"/>
      <c r="F69" s="161"/>
      <c r="G69" s="88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</row>
    <row r="70" spans="2:21">
      <c r="B70" s="161"/>
      <c r="C70" s="88"/>
      <c r="D70" s="161"/>
      <c r="E70" s="161"/>
      <c r="F70" s="161"/>
      <c r="G70" s="88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</row>
    <row r="72" spans="2:21">
      <c r="B72" s="161"/>
      <c r="C72" s="161"/>
      <c r="D72" s="161"/>
      <c r="E72" s="161"/>
      <c r="F72" s="161"/>
      <c r="G72" s="88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</row>
    <row r="73" spans="2:21">
      <c r="B73" s="161"/>
      <c r="C73" s="161"/>
      <c r="D73" s="161"/>
      <c r="E73" s="161"/>
      <c r="F73" s="161"/>
      <c r="G73" s="88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</row>
    <row r="74" spans="2:21">
      <c r="B74" s="161"/>
      <c r="C74" s="161"/>
      <c r="D74" s="161"/>
      <c r="E74" s="161"/>
      <c r="F74" s="161"/>
      <c r="G74" s="88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</row>
    <row r="76" spans="2:21">
      <c r="B76" s="161"/>
      <c r="C76" s="161"/>
      <c r="D76" s="161"/>
      <c r="E76" s="161"/>
      <c r="F76" s="161"/>
      <c r="G76" s="88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</row>
    <row r="77" spans="2:21">
      <c r="B77" s="161"/>
      <c r="C77" s="161"/>
      <c r="D77" s="161"/>
      <c r="E77" s="161"/>
      <c r="F77" s="161"/>
      <c r="G77" s="88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</row>
    <row r="78" spans="2:21">
      <c r="B78" s="161"/>
      <c r="C78" s="161"/>
      <c r="D78" s="161"/>
      <c r="E78" s="161"/>
      <c r="F78" s="161"/>
      <c r="G78" s="88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</row>
    <row r="80" spans="2:21">
      <c r="C80" s="161"/>
      <c r="D80" s="161"/>
      <c r="E80" s="161"/>
      <c r="F80" s="161"/>
      <c r="G80" s="88"/>
    </row>
    <row r="81" spans="3:7">
      <c r="C81" s="161"/>
      <c r="D81" s="161"/>
      <c r="E81" s="161"/>
      <c r="F81" s="161"/>
      <c r="G81" s="88"/>
    </row>
    <row r="82" spans="3:7">
      <c r="C82" s="161"/>
      <c r="D82" s="161"/>
      <c r="E82" s="161"/>
      <c r="F82" s="161"/>
      <c r="G82" s="88"/>
    </row>
    <row r="84" spans="3:7">
      <c r="C84" s="161"/>
      <c r="D84" s="161"/>
      <c r="E84" s="161"/>
      <c r="F84" s="161"/>
      <c r="G84" s="88"/>
    </row>
    <row r="85" spans="3:7">
      <c r="C85" s="161"/>
      <c r="D85" s="161"/>
      <c r="E85" s="161"/>
      <c r="F85" s="161"/>
      <c r="G85" s="88"/>
    </row>
    <row r="86" spans="3:7">
      <c r="C86" s="161"/>
      <c r="D86" s="161"/>
      <c r="E86" s="161"/>
      <c r="F86" s="161"/>
      <c r="G86" s="88"/>
    </row>
    <row r="87" spans="3:7">
      <c r="C87" s="161"/>
      <c r="D87" s="161"/>
      <c r="E87" s="161"/>
      <c r="F87" s="161"/>
      <c r="G87" s="88"/>
    </row>
    <row r="88" spans="3:7">
      <c r="C88" s="161"/>
      <c r="D88" s="161"/>
      <c r="E88" s="161"/>
      <c r="F88" s="161"/>
      <c r="G88" s="88"/>
    </row>
    <row r="90" spans="3:7">
      <c r="C90" s="161"/>
      <c r="D90" s="161"/>
      <c r="E90" s="161"/>
      <c r="F90" s="88"/>
      <c r="G90" s="161"/>
    </row>
    <row r="91" spans="3:7">
      <c r="C91" s="161"/>
      <c r="D91" s="161"/>
      <c r="E91" s="161"/>
      <c r="F91" s="161"/>
      <c r="G91" s="88"/>
    </row>
    <row r="92" spans="3:7">
      <c r="C92" s="161"/>
      <c r="D92" s="161"/>
      <c r="E92" s="161"/>
      <c r="F92" s="88"/>
      <c r="G92" s="88"/>
    </row>
    <row r="93" spans="3:7">
      <c r="C93" s="161"/>
      <c r="D93" s="161"/>
      <c r="E93" s="161"/>
      <c r="F93" s="161"/>
      <c r="G93" s="88"/>
    </row>
    <row r="94" spans="3:7">
      <c r="C94" s="161"/>
      <c r="D94" s="161"/>
      <c r="E94" s="161"/>
      <c r="F94" s="161"/>
      <c r="G94" s="88"/>
    </row>
    <row r="95" spans="3:7">
      <c r="C95" s="161"/>
      <c r="D95" s="161"/>
      <c r="E95" s="161"/>
      <c r="F95" s="161"/>
      <c r="G95" s="88"/>
    </row>
    <row r="96" spans="3:7">
      <c r="C96" s="161"/>
      <c r="D96" s="161"/>
      <c r="E96" s="161"/>
      <c r="F96" s="161"/>
      <c r="G96" s="88"/>
    </row>
    <row r="97" spans="3:7">
      <c r="C97" s="161"/>
      <c r="D97" s="161"/>
      <c r="E97" s="161"/>
      <c r="F97" s="161"/>
      <c r="G97" s="88"/>
    </row>
    <row r="98" spans="3:7">
      <c r="C98" s="161"/>
      <c r="D98" s="161"/>
      <c r="E98" s="161"/>
      <c r="F98" s="161"/>
      <c r="G98" s="88"/>
    </row>
    <row r="99" spans="3:7">
      <c r="C99" s="161"/>
      <c r="D99" s="161"/>
      <c r="E99" s="161"/>
      <c r="F99" s="161"/>
      <c r="G99" s="88"/>
    </row>
    <row r="100" spans="3:7">
      <c r="C100" s="161"/>
      <c r="D100" s="161"/>
      <c r="E100" s="161"/>
      <c r="F100" s="161"/>
      <c r="G100" s="88"/>
    </row>
    <row r="101" spans="3:7">
      <c r="C101" s="161"/>
      <c r="D101" s="161"/>
      <c r="E101" s="161"/>
      <c r="F101" s="161"/>
      <c r="G101" s="88"/>
    </row>
    <row r="102" spans="3:7">
      <c r="C102" s="161"/>
      <c r="D102" s="161"/>
      <c r="E102" s="161"/>
      <c r="F102" s="161"/>
      <c r="G102" s="88"/>
    </row>
    <row r="103" spans="3:7">
      <c r="C103" s="161"/>
      <c r="D103" s="161"/>
      <c r="E103" s="161"/>
      <c r="F103" s="161"/>
      <c r="G103" s="88"/>
    </row>
    <row r="104" spans="3:7">
      <c r="C104" s="161"/>
      <c r="D104" s="161"/>
      <c r="E104" s="161"/>
      <c r="F104" s="88"/>
      <c r="G104" s="88"/>
    </row>
    <row r="105" spans="3:7">
      <c r="C105" s="161"/>
      <c r="D105" s="161"/>
      <c r="E105" s="161"/>
      <c r="F105" s="161"/>
      <c r="G105" s="88"/>
    </row>
    <row r="106" spans="3:7">
      <c r="C106" s="161"/>
      <c r="D106" s="161"/>
      <c r="E106" s="161"/>
      <c r="F106" s="161"/>
      <c r="G106" s="88"/>
    </row>
    <row r="107" spans="3:7">
      <c r="C107" s="161"/>
      <c r="D107" s="161"/>
      <c r="E107" s="161"/>
      <c r="F107" s="161"/>
      <c r="G107" s="88"/>
    </row>
    <row r="108" spans="3:7">
      <c r="C108" s="161"/>
      <c r="D108" s="161"/>
      <c r="E108" s="161"/>
      <c r="F108" s="161"/>
      <c r="G108" s="88"/>
    </row>
    <row r="109" spans="3:7">
      <c r="C109" s="161"/>
      <c r="D109" s="161"/>
      <c r="E109" s="161"/>
      <c r="F109" s="161"/>
      <c r="G109" s="88"/>
    </row>
    <row r="110" spans="3:7">
      <c r="C110" s="161"/>
      <c r="D110" s="161"/>
      <c r="E110" s="161"/>
      <c r="F110" s="161"/>
      <c r="G110" s="88"/>
    </row>
    <row r="111" spans="3:7">
      <c r="F111" s="161"/>
      <c r="G111" s="88"/>
    </row>
    <row r="112" spans="3:7">
      <c r="F112" s="161"/>
      <c r="G112" s="88"/>
    </row>
    <row r="113" spans="6:7">
      <c r="F113" s="161"/>
      <c r="G113" s="88"/>
    </row>
    <row r="114" spans="6:7">
      <c r="F114" s="161"/>
      <c r="G114" s="88"/>
    </row>
    <row r="115" spans="6:7">
      <c r="F115" s="161"/>
      <c r="G115" s="88"/>
    </row>
    <row r="116" spans="6:7">
      <c r="F116" s="161"/>
      <c r="G116" s="88"/>
    </row>
    <row r="117" spans="6:7">
      <c r="F117" s="161"/>
      <c r="G117" s="88"/>
    </row>
    <row r="118" spans="6:7">
      <c r="F118" s="161"/>
      <c r="G118" s="88"/>
    </row>
    <row r="119" spans="6:7">
      <c r="F119" s="161"/>
      <c r="G119" s="88"/>
    </row>
    <row r="120" spans="6:7">
      <c r="F120" s="161"/>
      <c r="G120" s="88"/>
    </row>
    <row r="121" spans="6:7">
      <c r="F121" s="161"/>
      <c r="G121" s="88"/>
    </row>
    <row r="122" spans="6:7">
      <c r="F122" s="161"/>
      <c r="G122" s="88"/>
    </row>
    <row r="123" spans="6:7">
      <c r="F123" s="161"/>
      <c r="G123" s="88"/>
    </row>
    <row r="124" spans="6:7">
      <c r="F124" s="88"/>
      <c r="G124" s="88"/>
    </row>
    <row r="125" spans="6:7">
      <c r="F125" s="161"/>
      <c r="G125" s="88"/>
    </row>
    <row r="126" spans="6:7">
      <c r="F126" s="161"/>
      <c r="G126" s="88"/>
    </row>
    <row r="127" spans="6:7">
      <c r="F127" s="161"/>
      <c r="G127" s="88"/>
    </row>
    <row r="128" spans="6:7">
      <c r="F128" s="161"/>
      <c r="G128" s="88"/>
    </row>
    <row r="130" spans="6:7">
      <c r="F130" s="161"/>
      <c r="G130" s="88"/>
    </row>
    <row r="131" spans="6:7">
      <c r="F131" s="161"/>
      <c r="G131" s="88"/>
    </row>
    <row r="132" spans="6:7">
      <c r="F132" s="161"/>
      <c r="G132" s="88"/>
    </row>
    <row r="133" spans="6:7">
      <c r="F133" s="161"/>
      <c r="G133" s="88"/>
    </row>
    <row r="134" spans="6:7">
      <c r="F134" s="161"/>
      <c r="G134" s="88"/>
    </row>
    <row r="135" spans="6:7">
      <c r="F135" s="161"/>
      <c r="G135" s="88"/>
    </row>
    <row r="136" spans="6:7">
      <c r="F136" s="161"/>
      <c r="G136" s="88"/>
    </row>
    <row r="137" spans="6:7">
      <c r="F137" s="161"/>
      <c r="G137" s="88"/>
    </row>
    <row r="138" spans="6:7">
      <c r="F138" s="88"/>
      <c r="G138" s="88"/>
    </row>
    <row r="139" spans="6:7">
      <c r="F139" s="161"/>
      <c r="G139" s="88"/>
    </row>
    <row r="140" spans="6:7">
      <c r="F140" s="161"/>
      <c r="G140" s="88"/>
    </row>
    <row r="141" spans="6:7">
      <c r="F141" s="161"/>
      <c r="G141" s="88"/>
    </row>
    <row r="142" spans="6:7">
      <c r="F142" s="161"/>
      <c r="G142" s="88"/>
    </row>
    <row r="143" spans="6:7">
      <c r="F143" s="161"/>
      <c r="G143" s="88"/>
    </row>
    <row r="144" spans="6:7">
      <c r="F144" s="161"/>
      <c r="G144" s="88"/>
    </row>
    <row r="145" spans="6:7">
      <c r="F145" s="161"/>
      <c r="G145" s="88"/>
    </row>
    <row r="146" spans="6:7">
      <c r="F146" s="161"/>
      <c r="G146" s="88"/>
    </row>
    <row r="147" spans="6:7">
      <c r="F147" s="161"/>
      <c r="G147" s="88"/>
    </row>
    <row r="148" spans="6:7">
      <c r="F148" s="161"/>
      <c r="G148" s="88"/>
    </row>
    <row r="149" spans="6:7">
      <c r="F149" s="88"/>
      <c r="G149" s="161"/>
    </row>
    <row r="150" spans="6:7">
      <c r="F150" s="88"/>
      <c r="G150" s="88"/>
    </row>
    <row r="151" spans="6:7">
      <c r="F151" s="88"/>
      <c r="G151" s="88"/>
    </row>
    <row r="152" spans="6:7">
      <c r="F152" s="88"/>
      <c r="G152" s="88"/>
    </row>
    <row r="153" spans="6:7">
      <c r="F153" s="88"/>
      <c r="G153" s="88"/>
    </row>
    <row r="154" spans="6:7">
      <c r="F154" s="88"/>
      <c r="G154" s="88"/>
    </row>
    <row r="155" spans="6:7">
      <c r="F155" s="88"/>
      <c r="G155" s="161"/>
    </row>
    <row r="156" spans="6:7">
      <c r="F156" s="88"/>
      <c r="G156" s="88"/>
    </row>
    <row r="157" spans="6:7">
      <c r="F157" s="88"/>
      <c r="G157" s="88"/>
    </row>
    <row r="158" spans="6:7">
      <c r="F158" s="88"/>
      <c r="G158" s="88"/>
    </row>
    <row r="160" spans="6:7">
      <c r="F160" s="88"/>
      <c r="G160" s="88"/>
    </row>
    <row r="161" spans="6:7">
      <c r="F161" s="88"/>
      <c r="G161" s="88"/>
    </row>
    <row r="162" spans="6:7">
      <c r="F162" s="88"/>
      <c r="G162" s="88"/>
    </row>
    <row r="163" spans="6:7">
      <c r="F163" s="88"/>
      <c r="G163" s="161"/>
    </row>
    <row r="164" spans="6:7">
      <c r="F164" s="88"/>
      <c r="G164" s="88"/>
    </row>
    <row r="165" spans="6:7">
      <c r="F165" s="88"/>
      <c r="G165" s="88"/>
    </row>
    <row r="166" spans="6:7">
      <c r="F166" s="161"/>
      <c r="G166" s="88"/>
    </row>
    <row r="167" spans="6:7">
      <c r="F167" s="88"/>
      <c r="G167" s="88"/>
    </row>
    <row r="168" spans="6:7">
      <c r="F168" s="88"/>
      <c r="G168" s="88"/>
    </row>
    <row r="169" spans="6:7">
      <c r="F169" s="88"/>
      <c r="G169" s="88"/>
    </row>
    <row r="170" spans="6:7">
      <c r="F170" s="161"/>
      <c r="G170" s="88"/>
    </row>
    <row r="171" spans="6:7">
      <c r="F171" s="161"/>
      <c r="G171" s="88"/>
    </row>
    <row r="172" spans="6:7">
      <c r="F172" s="161"/>
      <c r="G172" s="88"/>
    </row>
    <row r="173" spans="6:7">
      <c r="F173" s="88"/>
      <c r="G173" s="88"/>
    </row>
    <row r="174" spans="6:7">
      <c r="F174" s="88"/>
      <c r="G174" s="161"/>
    </row>
    <row r="175" spans="6:7">
      <c r="F175" s="88"/>
      <c r="G175" s="88"/>
    </row>
    <row r="176" spans="6:7">
      <c r="F176" s="88"/>
      <c r="G176" s="88"/>
    </row>
    <row r="177" spans="6:7">
      <c r="F177" s="88"/>
      <c r="G177" s="161"/>
    </row>
    <row r="178" spans="6:7">
      <c r="F178" s="88"/>
      <c r="G178" s="161"/>
    </row>
    <row r="179" spans="6:7">
      <c r="F179" s="88"/>
      <c r="G179" s="161"/>
    </row>
    <row r="180" spans="6:7">
      <c r="F180" s="88"/>
      <c r="G180" s="88"/>
    </row>
    <row r="181" spans="6:7">
      <c r="F181" s="88"/>
      <c r="G181" s="88"/>
    </row>
    <row r="182" spans="6:7">
      <c r="F182" s="88"/>
      <c r="G182" s="88"/>
    </row>
    <row r="183" spans="6:7">
      <c r="F183" s="88"/>
      <c r="G183" s="161"/>
    </row>
    <row r="184" spans="6:7">
      <c r="F184" s="88"/>
      <c r="G184" s="161"/>
    </row>
    <row r="185" spans="6:7">
      <c r="F185" s="88"/>
      <c r="G185" s="161"/>
    </row>
    <row r="186" spans="6:7">
      <c r="F186" s="88"/>
      <c r="G186" s="161"/>
    </row>
    <row r="187" spans="6:7">
      <c r="F187" s="88"/>
      <c r="G187" s="161"/>
    </row>
    <row r="188" spans="6:7">
      <c r="F188" s="88"/>
      <c r="G188" s="161"/>
    </row>
    <row r="189" spans="6:7">
      <c r="F189" s="88"/>
      <c r="G189" s="161"/>
    </row>
    <row r="190" spans="6:7">
      <c r="F190" s="88"/>
      <c r="G190" s="161"/>
    </row>
    <row r="191" spans="6:7">
      <c r="F191" s="88"/>
      <c r="G191" s="161"/>
    </row>
    <row r="192" spans="6:7">
      <c r="F192" s="88"/>
      <c r="G192" s="161"/>
    </row>
    <row r="193" spans="6:7">
      <c r="F193" s="88"/>
      <c r="G193" s="161"/>
    </row>
    <row r="194" spans="6:7">
      <c r="F194" s="88"/>
      <c r="G194" s="161"/>
    </row>
    <row r="195" spans="6:7">
      <c r="F195" s="88"/>
      <c r="G195" s="161"/>
    </row>
    <row r="196" spans="6:7">
      <c r="F196" s="88"/>
      <c r="G196" s="161"/>
    </row>
    <row r="197" spans="6:7">
      <c r="F197" s="88"/>
      <c r="G197" s="161"/>
    </row>
    <row r="198" spans="6:7">
      <c r="F198" s="88"/>
      <c r="G198" s="161"/>
    </row>
    <row r="199" spans="6:7">
      <c r="F199" s="88"/>
      <c r="G199" s="161"/>
    </row>
    <row r="200" spans="6:7">
      <c r="F200" s="88"/>
      <c r="G200" s="161"/>
    </row>
    <row r="201" spans="6:7">
      <c r="F201" s="88"/>
      <c r="G201" s="161"/>
    </row>
    <row r="202" spans="6:7">
      <c r="F202" s="88"/>
      <c r="G202" s="161"/>
    </row>
    <row r="203" spans="6:7">
      <c r="F203" s="88"/>
      <c r="G203" s="161"/>
    </row>
    <row r="205" spans="6:7">
      <c r="F205" s="88"/>
      <c r="G205" s="161"/>
    </row>
    <row r="206" spans="6:7">
      <c r="F206" s="88"/>
      <c r="G206" s="161"/>
    </row>
    <row r="207" spans="6:7">
      <c r="F207" s="88"/>
      <c r="G207" s="161"/>
    </row>
    <row r="208" spans="6:7">
      <c r="F208" s="88"/>
      <c r="G208" s="161"/>
    </row>
    <row r="209" spans="6:7">
      <c r="F209" s="88"/>
      <c r="G209" s="161"/>
    </row>
    <row r="210" spans="6:7">
      <c r="F210" s="88"/>
      <c r="G210" s="161"/>
    </row>
    <row r="211" spans="6:7">
      <c r="F211" s="88"/>
      <c r="G211" s="161"/>
    </row>
    <row r="212" spans="6:7">
      <c r="F212" s="88"/>
      <c r="G212" s="161"/>
    </row>
    <row r="213" spans="6:7">
      <c r="F213" s="88"/>
      <c r="G213" s="161"/>
    </row>
    <row r="214" spans="6:7">
      <c r="F214" s="88"/>
      <c r="G214" s="161"/>
    </row>
    <row r="215" spans="6:7">
      <c r="F215" s="88"/>
      <c r="G215" s="161"/>
    </row>
    <row r="216" spans="6:7">
      <c r="F216" s="88"/>
      <c r="G216" s="161"/>
    </row>
    <row r="217" spans="6:7">
      <c r="F217" s="88"/>
      <c r="G217" s="161"/>
    </row>
    <row r="218" spans="6:7">
      <c r="F218" s="88"/>
      <c r="G218" s="161"/>
    </row>
    <row r="219" spans="6:7">
      <c r="F219" s="88"/>
      <c r="G219" s="161"/>
    </row>
    <row r="220" spans="6:7">
      <c r="F220" s="88"/>
      <c r="G220" s="161"/>
    </row>
    <row r="221" spans="6:7">
      <c r="F221" s="88"/>
      <c r="G221" s="161"/>
    </row>
    <row r="222" spans="6:7">
      <c r="F222" s="88"/>
      <c r="G222" s="161"/>
    </row>
    <row r="224" spans="6:7">
      <c r="F224" s="88"/>
    </row>
    <row r="225" spans="6:6">
      <c r="F225" s="88"/>
    </row>
    <row r="226" spans="6:6">
      <c r="F226" s="88"/>
    </row>
    <row r="227" spans="6:6">
      <c r="F227" s="88"/>
    </row>
    <row r="228" spans="6:6">
      <c r="F228" s="88"/>
    </row>
    <row r="229" spans="6:6">
      <c r="F229" s="88"/>
    </row>
    <row r="230" spans="6:6">
      <c r="F230" s="88"/>
    </row>
    <row r="231" spans="6:6">
      <c r="F231" s="88"/>
    </row>
    <row r="232" spans="6:6">
      <c r="F232" s="88"/>
    </row>
    <row r="233" spans="6:6">
      <c r="F233" s="88"/>
    </row>
    <row r="234" spans="6:6">
      <c r="F234" s="88"/>
    </row>
    <row r="235" spans="6:6">
      <c r="F235" s="88"/>
    </row>
    <row r="236" spans="6:6">
      <c r="F236" s="88"/>
    </row>
    <row r="237" spans="6:6">
      <c r="F237" s="88"/>
    </row>
    <row r="238" spans="6:6">
      <c r="F238" s="88"/>
    </row>
    <row r="239" spans="6:6">
      <c r="F239" s="88"/>
    </row>
    <row r="240" spans="6:6">
      <c r="F240" s="88"/>
    </row>
    <row r="241" spans="6:6">
      <c r="F241" s="88"/>
    </row>
    <row r="242" spans="6:6">
      <c r="F242" s="88"/>
    </row>
    <row r="243" spans="6:6">
      <c r="F243" s="88"/>
    </row>
    <row r="244" spans="6:6">
      <c r="F244" s="88"/>
    </row>
    <row r="246" spans="6:6">
      <c r="F246" s="88"/>
    </row>
    <row r="247" spans="6:6">
      <c r="F247" s="88"/>
    </row>
    <row r="248" spans="6:6">
      <c r="F248" s="88"/>
    </row>
    <row r="250" spans="6:6">
      <c r="F250" s="88"/>
    </row>
    <row r="251" spans="6:6">
      <c r="F251" s="88"/>
    </row>
    <row r="252" spans="6:6">
      <c r="F252" s="88"/>
    </row>
    <row r="253" spans="6:6">
      <c r="F253" s="88"/>
    </row>
    <row r="254" spans="6:6">
      <c r="F254" s="88"/>
    </row>
    <row r="255" spans="6:6">
      <c r="F255" s="88"/>
    </row>
    <row r="256" spans="6:6">
      <c r="F256" s="88"/>
    </row>
    <row r="258" spans="6:6">
      <c r="F258" s="88"/>
    </row>
    <row r="259" spans="6:6">
      <c r="F259" s="88"/>
    </row>
    <row r="260" spans="6:6">
      <c r="F260" s="88"/>
    </row>
    <row r="261" spans="6:6">
      <c r="F261" s="88"/>
    </row>
    <row r="263" spans="6:6">
      <c r="F263" s="88"/>
    </row>
    <row r="265" spans="6:6">
      <c r="F265" s="88"/>
    </row>
    <row r="266" spans="6:6">
      <c r="F266" s="88"/>
    </row>
    <row r="270" spans="6:6">
      <c r="F270" s="88"/>
    </row>
    <row r="271" spans="6:6">
      <c r="F271" s="88"/>
    </row>
    <row r="272" spans="6:6">
      <c r="F272" s="88"/>
    </row>
  </sheetData>
  <phoneticPr fontId="3" type="noConversion"/>
  <hyperlinks>
    <hyperlink ref="B60" r:id="rId1" xr:uid="{888AEF22-8AF0-43FF-B784-DB1ECFD8BE58}"/>
    <hyperlink ref="B61" r:id="rId2" xr:uid="{EDA6C8F7-803A-478B-8540-0B74A9A9C728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Month-on-Month</vt:lpstr>
      <vt:lpstr>Year_on_year</vt:lpstr>
      <vt:lpstr>Quarter-on-quarter</vt:lpstr>
      <vt:lpstr>Tables</vt:lpstr>
      <vt:lpstr>Fiji</vt:lpstr>
      <vt:lpstr>PNG</vt:lpstr>
      <vt:lpstr>Tonga</vt:lpstr>
      <vt:lpstr>Samoa</vt:lpstr>
      <vt:lpstr>Solomon Islands</vt:lpstr>
      <vt:lpstr>Vanuatu</vt:lpstr>
      <vt:lpstr>Cook Islands</vt:lpstr>
      <vt:lpstr>Tuvalu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Ragimana</dc:creator>
  <cp:keywords/>
  <dc:description/>
  <cp:lastModifiedBy>Elizabeth Ragimana</cp:lastModifiedBy>
  <cp:revision/>
  <dcterms:created xsi:type="dcterms:W3CDTF">2020-06-02T23:13:54Z</dcterms:created>
  <dcterms:modified xsi:type="dcterms:W3CDTF">2020-11-05T00:22:49Z</dcterms:modified>
  <cp:category/>
  <cp:contentStatus/>
</cp:coreProperties>
</file>